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52026\"/>
    </mc:Choice>
  </mc:AlternateContent>
  <xr:revisionPtr revIDLastSave="0" documentId="13_ncr:1_{315A26B3-CCFF-4A19-93E6-A76C0A94C59A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Sheet1!$DD$5:$DK$19</definedName>
    <definedName name="_xlnm.Print_Area">Sheet1!$B$4:$DJ$33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11" i="1"/>
  <c r="D28" i="1"/>
  <c r="D11" i="1"/>
  <c r="E28" i="1"/>
  <c r="E11" i="1"/>
  <c r="F28" i="1" l="1"/>
  <c r="F11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28" i="1" l="1"/>
  <c r="H11" i="1"/>
  <c r="H9" i="1" l="1"/>
  <c r="H8" i="1"/>
  <c r="G28" i="1" l="1"/>
  <c r="G11" i="1" l="1"/>
  <c r="J28" i="1" l="1"/>
  <c r="J11" i="1"/>
  <c r="I11" i="1"/>
  <c r="I28" i="1"/>
  <c r="K28" i="1"/>
  <c r="K11" i="1"/>
  <c r="L28" i="1" l="1"/>
  <c r="L11" i="1" l="1"/>
  <c r="M28" i="1" l="1"/>
  <c r="M11" i="1" l="1"/>
  <c r="N28" i="1"/>
  <c r="N11" i="1"/>
  <c r="O28" i="1"/>
  <c r="O11" i="1"/>
  <c r="P11" i="1" l="1"/>
  <c r="P28" i="1" l="1"/>
  <c r="Q28" i="1" l="1"/>
  <c r="Q11" i="1" l="1"/>
  <c r="R11" i="1" l="1"/>
  <c r="R28" i="1"/>
  <c r="S28" i="1"/>
  <c r="S11" i="1"/>
  <c r="T28" i="1" l="1"/>
  <c r="T11" i="1" l="1"/>
  <c r="U11" i="1" l="1"/>
  <c r="U28" i="1"/>
  <c r="V28" i="1" l="1"/>
  <c r="V11" i="1"/>
  <c r="W28" i="1" l="1"/>
  <c r="W11" i="1"/>
  <c r="X28" i="1" l="1"/>
  <c r="X11" i="1"/>
  <c r="Y28" i="1"/>
  <c r="Y11" i="1"/>
  <c r="Z28" i="1" l="1"/>
  <c r="Z11" i="1" l="1"/>
  <c r="AA28" i="1" l="1"/>
  <c r="AA11" i="1" l="1"/>
  <c r="AB28" i="1" l="1"/>
  <c r="AB11" i="1"/>
  <c r="AF28" i="1" l="1"/>
  <c r="AC28" i="1" l="1"/>
  <c r="AC11" i="1" l="1"/>
  <c r="AD28" i="1" l="1"/>
  <c r="AD11" i="1"/>
  <c r="AE28" i="1" l="1"/>
  <c r="AF11" i="1" l="1"/>
  <c r="AE11" i="1" l="1"/>
  <c r="AL28" i="1" l="1"/>
  <c r="AK28" i="1"/>
  <c r="AJ28" i="1"/>
  <c r="AI28" i="1"/>
  <c r="AH28" i="1"/>
  <c r="AG28" i="1" l="1"/>
  <c r="AG11" i="1"/>
  <c r="AH11" i="1"/>
  <c r="AI11" i="1" l="1"/>
  <c r="AJ11" i="1" l="1"/>
  <c r="AK11" i="1" l="1"/>
  <c r="AL11" i="1" l="1"/>
  <c r="AM28" i="1" l="1"/>
  <c r="AM11" i="1"/>
  <c r="AN28" i="1"/>
  <c r="AN11" i="1"/>
  <c r="AO28" i="1" l="1"/>
  <c r="AO11" i="1"/>
  <c r="AP28" i="1" l="1"/>
  <c r="AR28" i="1"/>
  <c r="AQ28" i="1"/>
  <c r="AP11" i="1" l="1"/>
  <c r="AQ11" i="1" l="1"/>
  <c r="AR11" i="1"/>
  <c r="AS28" i="1" l="1"/>
  <c r="AS11" i="1" l="1"/>
  <c r="AT28" i="1" l="1"/>
  <c r="AT11" i="1" l="1"/>
  <c r="AU11" i="1" l="1"/>
  <c r="AV11" i="1" l="1"/>
  <c r="AW11" i="1" l="1"/>
  <c r="AX28" i="1" l="1"/>
  <c r="AX11" i="1" l="1"/>
  <c r="AY11" i="1" l="1"/>
  <c r="AY28" i="1" l="1"/>
  <c r="AZ28" i="1" l="1"/>
  <c r="AZ11" i="1" l="1"/>
  <c r="BA11" i="1" l="1"/>
  <c r="BB11" i="1" l="1"/>
  <c r="BC11" i="1" l="1"/>
  <c r="BD11" i="1" l="1"/>
  <c r="BE28" i="1" l="1"/>
  <c r="BF28" i="1"/>
  <c r="BG28" i="1"/>
  <c r="BH28" i="1"/>
  <c r="BI28" i="1"/>
  <c r="BE11" i="1" l="1"/>
  <c r="BF11" i="1" l="1"/>
  <c r="BG11" i="1" l="1"/>
  <c r="BH21" i="1" l="1"/>
  <c r="BH11" i="1" l="1"/>
  <c r="BI11" i="1" l="1"/>
  <c r="BK28" i="1" l="1"/>
  <c r="BL28" i="1"/>
  <c r="BJ28" i="1" l="1"/>
  <c r="BJ11" i="1" l="1"/>
  <c r="BK11" i="1" l="1"/>
  <c r="BL11" i="1" l="1"/>
  <c r="BM28" i="1" l="1"/>
  <c r="BM11" i="1" l="1"/>
  <c r="BN28" i="1" l="1"/>
  <c r="BO28" i="1"/>
  <c r="BN11" i="1" l="1"/>
  <c r="BO11" i="1" l="1"/>
  <c r="BP28" i="1" l="1"/>
  <c r="BQ28" i="1"/>
  <c r="BP21" i="1" l="1"/>
  <c r="BP11" i="1" l="1"/>
  <c r="BR28" i="1" l="1"/>
  <c r="BQ11" i="1" l="1"/>
  <c r="BR21" i="1" l="1"/>
  <c r="BR11" i="1" l="1"/>
  <c r="BS28" i="1" l="1"/>
  <c r="BT28" i="1"/>
  <c r="BU28" i="1"/>
  <c r="BS11" i="1" l="1"/>
  <c r="BT11" i="1" l="1"/>
  <c r="BU11" i="1"/>
  <c r="BV28" i="1" l="1"/>
  <c r="BW28" i="1"/>
  <c r="CB28" i="1"/>
  <c r="CA28" i="1"/>
  <c r="BY28" i="1"/>
  <c r="BZ28" i="1"/>
  <c r="BV11" i="1" l="1"/>
  <c r="BW11" i="1" l="1"/>
  <c r="BX28" i="1"/>
  <c r="BX11" i="1"/>
  <c r="BZ11" i="1"/>
  <c r="CA11" i="1"/>
  <c r="CB11" i="1"/>
  <c r="CC11" i="1"/>
  <c r="CE11" i="1"/>
  <c r="CD11" i="1"/>
  <c r="CF11" i="1"/>
  <c r="CG11" i="1"/>
  <c r="CH28" i="1"/>
  <c r="CI28" i="1"/>
  <c r="CH11" i="1"/>
  <c r="CJ28" i="1"/>
  <c r="CI11" i="1"/>
  <c r="CJ21" i="1"/>
  <c r="CJ20" i="1"/>
  <c r="CJ11" i="1"/>
  <c r="CK27" i="1"/>
  <c r="CK26" i="1"/>
  <c r="CK21" i="1"/>
  <c r="CK20" i="1"/>
  <c r="CK30" i="1"/>
  <c r="CK13" i="1"/>
  <c r="CK12" i="1"/>
  <c r="CK10" i="1"/>
  <c r="CK11" i="1" s="1"/>
  <c r="CK9" i="1"/>
  <c r="CL11" i="1"/>
  <c r="CM11" i="1"/>
  <c r="CN11" i="1"/>
  <c r="CO11" i="1"/>
  <c r="CP31" i="1"/>
  <c r="CP32" i="1"/>
  <c r="CP21" i="1"/>
  <c r="CP20" i="1"/>
  <c r="CP27" i="1"/>
  <c r="CP26" i="1"/>
  <c r="CP11" i="1"/>
  <c r="CQ11" i="1"/>
  <c r="CR31" i="1"/>
  <c r="CR11" i="1"/>
  <c r="CS11" i="1"/>
  <c r="CT11" i="1"/>
  <c r="CU11" i="1"/>
  <c r="CV21" i="1"/>
  <c r="CW11" i="1"/>
  <c r="CV11" i="1"/>
  <c r="CX11" i="1"/>
  <c r="CY11" i="1"/>
  <c r="CZ11" i="1"/>
  <c r="CY21" i="1"/>
  <c r="CZ27" i="1"/>
  <c r="CZ26" i="1"/>
  <c r="CZ32" i="1"/>
  <c r="CZ31" i="1"/>
  <c r="CP28" i="1" l="1"/>
  <c r="CK28" i="1"/>
</calcChain>
</file>

<file path=xl/sharedStrings.xml><?xml version="1.0" encoding="utf-8"?>
<sst xmlns="http://schemas.openxmlformats.org/spreadsheetml/2006/main" count="270" uniqueCount="91">
  <si>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</si>
  <si>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</si>
  <si>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</si>
  <si>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</si>
  <si>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</si>
  <si>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</si>
  <si>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</si>
  <si>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</si>
  <si>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</si>
  <si>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</si>
  <si>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</si>
  <si>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</si>
  <si>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</si>
  <si>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</si>
  <si>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</si>
  <si>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</si>
  <si>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</si>
  <si>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</si>
  <si>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</si>
  <si>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</si>
  <si>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</si>
  <si>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</si>
  <si>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</si>
  <si>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</si>
  <si>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</si>
  <si>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</si>
  <si>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</si>
  <si>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</si>
  <si>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</si>
  <si>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</si>
  <si>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</si>
  <si>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</si>
  <si>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</si>
  <si>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</si>
  <si>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</si>
  <si>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</si>
  <si>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</si>
  <si>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</si>
  <si>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</si>
  <si>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</si>
  <si>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</si>
  <si>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</si>
  <si>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</si>
  <si>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</si>
  <si>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</si>
  <si>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</si>
  <si>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</si>
  <si>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</si>
  <si>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</si>
  <si>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</si>
  <si>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</si>
  <si>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</si>
  <si>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</si>
  <si>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</si>
  <si>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</si>
  <si>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</si>
  <si>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</si>
  <si>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</si>
  <si>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</si>
  <si>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</si>
  <si>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</si>
  <si>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</si>
  <si>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</si>
  <si>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</si>
  <si>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</si>
  <si>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</si>
  <si>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</si>
  <si>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</si>
  <si>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</si>
  <si>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</si>
  <si>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</si>
  <si>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</si>
  <si>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</si>
  <si>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</si>
  <si>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</si>
  <si>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</si>
  <si>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</si>
  <si>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</si>
  <si>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</si>
  <si>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</si>
  <si>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</si>
  <si>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</si>
  <si>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</si>
  <si>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</si>
  <si>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</si>
  <si>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</si>
  <si>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</si>
  <si>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</si>
  <si>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* Cumulative up to  May</t>
  </si>
  <si>
    <t>* تراكمي حتى نهاية شهر أيار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</si>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</sst>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L1465"/>
  <sheetViews>
    <sheetView tabSelected="1" zoomScale="70" zoomScaleNormal="70" workbookViewId="0"/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7" width="20.7109375" style="44" customWidth="1"/>
    <col min="8" max="8" width="28" style="44" customWidth="1"/>
    <col min="9" max="15" width="22.28515625" style="44" hidden="1" customWidth="1"/>
    <col min="16" max="20" width="21.7109375" style="44" hidden="1" customWidth="1"/>
    <col min="21" max="26" width="19.140625" style="44" hidden="1" customWidth="1"/>
    <col min="27" max="28" width="19.28515625" style="44" hidden="1" customWidth="1"/>
    <col min="29" max="32" width="19.42578125" style="44" hidden="1" customWidth="1"/>
    <col min="33" max="38" width="22.7109375" style="44" hidden="1" customWidth="1"/>
    <col min="39" max="40" width="22.85546875" style="44" hidden="1" customWidth="1"/>
    <col min="41" max="47" width="20.7109375" style="44" hidden="1" customWidth="1"/>
    <col min="48" max="48" width="24.42578125" style="44" hidden="1" customWidth="1"/>
    <col min="49" max="49" width="21" style="44" hidden="1" customWidth="1"/>
    <col min="50" max="50" width="20.42578125" style="44" hidden="1" customWidth="1"/>
    <col min="51" max="51" width="19.140625" style="44" hidden="1" customWidth="1"/>
    <col min="52" max="52" width="18" style="44" hidden="1" customWidth="1"/>
    <col min="53" max="53" width="20.85546875" style="44" hidden="1" customWidth="1"/>
    <col min="54" max="54" width="19" style="44" hidden="1" customWidth="1"/>
    <col min="55" max="55" width="18.5703125" style="44" hidden="1" customWidth="1"/>
    <col min="56" max="56" width="18.140625" style="44" hidden="1" customWidth="1"/>
    <col min="57" max="57" width="23.7109375" style="44" hidden="1" customWidth="1"/>
    <col min="58" max="61" width="21.5703125" style="44" hidden="1" customWidth="1"/>
    <col min="62" max="63" width="21.28515625" style="44" hidden="1" customWidth="1"/>
    <col min="64" max="64" width="25.7109375" style="44" hidden="1" customWidth="1"/>
    <col min="65" max="67" width="23.7109375" style="44" hidden="1" customWidth="1"/>
    <col min="68" max="68" width="23.28515625" style="44" hidden="1" customWidth="1"/>
    <col min="69" max="69" width="23.140625" style="44" hidden="1" customWidth="1"/>
    <col min="70" max="71" width="21.28515625" style="44" hidden="1" customWidth="1"/>
    <col min="72" max="80" width="20.7109375" style="44" hidden="1" customWidth="1"/>
    <col min="81" max="81" width="28.85546875" style="44" hidden="1" customWidth="1"/>
    <col min="82" max="83" width="27.28515625" style="44" hidden="1" customWidth="1"/>
    <col min="84" max="89" width="26.85546875" style="44" hidden="1" customWidth="1"/>
    <col min="90" max="90" width="27.28515625" style="44" hidden="1" customWidth="1"/>
    <col min="91" max="92" width="27.140625" style="44" hidden="1" customWidth="1"/>
    <col min="93" max="93" width="28.42578125" style="44" hidden="1" customWidth="1"/>
    <col min="94" max="94" width="26.7109375" style="44" hidden="1" customWidth="1"/>
    <col min="95" max="95" width="25.5703125" style="44" hidden="1" customWidth="1"/>
    <col min="96" max="97" width="23.140625" style="44" hidden="1" customWidth="1"/>
    <col min="98" max="98" width="19.140625" style="44" hidden="1" customWidth="1"/>
    <col min="99" max="99" width="19.5703125" style="44" hidden="1" customWidth="1"/>
    <col min="100" max="100" width="19.42578125" style="44" hidden="1" customWidth="1"/>
    <col min="101" max="101" width="19.85546875" style="44" hidden="1" customWidth="1"/>
    <col min="102" max="102" width="19.7109375" style="44" hidden="1" customWidth="1"/>
    <col min="103" max="103" width="17.5703125" style="44" hidden="1" customWidth="1"/>
    <col min="104" max="104" width="17.28515625" style="44" hidden="1" customWidth="1"/>
    <col min="105" max="113" width="20.7109375" style="44" hidden="1" customWidth="1"/>
    <col min="114" max="114" width="0.140625" style="44" customWidth="1"/>
    <col min="115" max="115" width="64" style="2" customWidth="1"/>
    <col min="116" max="116" width="16" style="2" customWidth="1"/>
    <col min="117" max="16384" width="9.140625" style="2"/>
  </cols>
  <sheetData>
    <row r="2" spans="2:116" ht="24" customHeight="1" x14ac:dyDescent="0.5">
      <c r="B2" s="112" t="s">
        <v>55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</row>
    <row r="3" spans="2:116" ht="24.75" customHeight="1" x14ac:dyDescent="0.5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</row>
    <row r="4" spans="2:116" ht="26.25" customHeight="1" x14ac:dyDescent="0.5">
      <c r="B4" s="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55"/>
      <c r="DB4" s="3"/>
      <c r="DC4" s="3"/>
      <c r="DD4" s="3"/>
      <c r="DE4" s="3"/>
      <c r="DF4" s="3"/>
      <c r="DG4" s="3"/>
      <c r="DH4" s="3"/>
      <c r="DI4" s="3"/>
      <c r="DJ4" s="3"/>
      <c r="DK4" s="4"/>
    </row>
    <row r="5" spans="2:116" ht="19.149999999999999" customHeight="1" x14ac:dyDescent="0.5">
      <c r="B5" s="60"/>
      <c r="C5" s="125">
        <v>2026</v>
      </c>
      <c r="D5" s="126"/>
      <c r="E5" s="126"/>
      <c r="F5" s="126"/>
      <c r="G5" s="127"/>
      <c r="H5" s="114" t="s">
        <v>87</v>
      </c>
      <c r="I5" s="122">
        <v>2025</v>
      </c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4"/>
      <c r="U5" s="119">
        <v>2024</v>
      </c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19">
        <v>2023</v>
      </c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60"/>
      <c r="AT5" s="116">
        <v>2022</v>
      </c>
      <c r="AU5" s="117"/>
      <c r="AV5" s="117"/>
      <c r="AW5" s="117"/>
      <c r="AX5" s="117"/>
      <c r="AY5" s="117"/>
      <c r="AZ5" s="117"/>
      <c r="BA5" s="61"/>
      <c r="BB5" s="61"/>
      <c r="BC5" s="61"/>
      <c r="BD5" s="62"/>
      <c r="BE5" s="116">
        <v>2021</v>
      </c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8"/>
      <c r="BQ5" s="116">
        <v>2020</v>
      </c>
      <c r="BR5" s="117"/>
      <c r="BS5" s="117"/>
      <c r="BT5" s="117"/>
      <c r="BU5" s="61"/>
      <c r="BV5" s="61"/>
      <c r="BW5" s="61"/>
      <c r="BX5" s="61"/>
      <c r="BY5" s="61"/>
      <c r="BZ5" s="61"/>
      <c r="CA5" s="61"/>
      <c r="CB5" s="62"/>
      <c r="CC5" s="116">
        <v>2019</v>
      </c>
      <c r="CD5" s="117"/>
      <c r="CE5" s="117"/>
      <c r="CF5" s="117"/>
      <c r="CG5" s="117"/>
      <c r="CH5" s="117"/>
      <c r="CI5" s="118"/>
      <c r="CJ5" s="62"/>
      <c r="CK5" s="92"/>
      <c r="CL5" s="63"/>
      <c r="CM5" s="64"/>
      <c r="CN5" s="65"/>
      <c r="CO5" s="116">
        <v>2018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8"/>
      <c r="DA5" s="114">
        <v>2025</v>
      </c>
      <c r="DB5" s="89"/>
      <c r="DC5" s="89"/>
      <c r="DD5" s="89"/>
      <c r="DE5" s="89"/>
      <c r="DF5" s="89"/>
      <c r="DG5" s="89"/>
      <c r="DH5" s="66"/>
      <c r="DI5" s="113">
        <v>2017</v>
      </c>
      <c r="DJ5" s="113">
        <v>2016</v>
      </c>
      <c r="DK5" s="67"/>
    </row>
    <row r="6" spans="2:116" s="1" customFormat="1" ht="20.45" customHeight="1" x14ac:dyDescent="0.2">
      <c r="B6" s="68"/>
      <c r="C6" s="102" t="s">
        <v>49</v>
      </c>
      <c r="D6" s="110" t="s">
        <v>31</v>
      </c>
      <c r="E6" s="108" t="s">
        <v>30</v>
      </c>
      <c r="F6" s="106" t="s">
        <v>28</v>
      </c>
      <c r="G6" s="89" t="s">
        <v>51</v>
      </c>
      <c r="H6" s="114"/>
      <c r="I6" s="89" t="s">
        <v>47</v>
      </c>
      <c r="J6" s="89" t="s">
        <v>45</v>
      </c>
      <c r="K6" s="89" t="s">
        <v>44</v>
      </c>
      <c r="L6" s="89" t="s">
        <v>42</v>
      </c>
      <c r="M6" s="89" t="s">
        <v>39</v>
      </c>
      <c r="N6" s="89" t="s">
        <v>37</v>
      </c>
      <c r="O6" s="89" t="s">
        <v>35</v>
      </c>
      <c r="P6" s="89" t="s">
        <v>49</v>
      </c>
      <c r="Q6" s="89" t="s">
        <v>31</v>
      </c>
      <c r="R6" s="89" t="s">
        <v>30</v>
      </c>
      <c r="S6" s="89" t="s">
        <v>28</v>
      </c>
      <c r="T6" s="89" t="s">
        <v>51</v>
      </c>
      <c r="U6" s="65" t="s">
        <v>47</v>
      </c>
      <c r="V6" s="89" t="s">
        <v>45</v>
      </c>
      <c r="W6" s="89" t="s">
        <v>44</v>
      </c>
      <c r="X6" s="89" t="s">
        <v>42</v>
      </c>
      <c r="Y6" s="89" t="s">
        <v>39</v>
      </c>
      <c r="Z6" s="89" t="s">
        <v>37</v>
      </c>
      <c r="AA6" s="89" t="s">
        <v>35</v>
      </c>
      <c r="AB6" s="89" t="s">
        <v>49</v>
      </c>
      <c r="AC6" s="89" t="s">
        <v>31</v>
      </c>
      <c r="AD6" s="89" t="s">
        <v>30</v>
      </c>
      <c r="AE6" s="89" t="s">
        <v>28</v>
      </c>
      <c r="AF6" s="89" t="s">
        <v>51</v>
      </c>
      <c r="AG6" s="89" t="s">
        <v>47</v>
      </c>
      <c r="AH6" s="89" t="s">
        <v>45</v>
      </c>
      <c r="AI6" s="89" t="s">
        <v>44</v>
      </c>
      <c r="AJ6" s="89" t="s">
        <v>42</v>
      </c>
      <c r="AK6" s="89" t="s">
        <v>39</v>
      </c>
      <c r="AL6" s="89" t="s">
        <v>37</v>
      </c>
      <c r="AM6" s="89" t="s">
        <v>35</v>
      </c>
      <c r="AN6" s="89" t="s">
        <v>49</v>
      </c>
      <c r="AO6" s="89" t="s">
        <v>31</v>
      </c>
      <c r="AP6" s="89" t="s">
        <v>30</v>
      </c>
      <c r="AQ6" s="89" t="s">
        <v>28</v>
      </c>
      <c r="AR6" s="89" t="s">
        <v>51</v>
      </c>
      <c r="AS6" s="89" t="s">
        <v>47</v>
      </c>
      <c r="AT6" s="89" t="s">
        <v>45</v>
      </c>
      <c r="AU6" s="89" t="s">
        <v>44</v>
      </c>
      <c r="AV6" s="89" t="s">
        <v>42</v>
      </c>
      <c r="AW6" s="89" t="s">
        <v>39</v>
      </c>
      <c r="AX6" s="89" t="s">
        <v>37</v>
      </c>
      <c r="AY6" s="89" t="s">
        <v>35</v>
      </c>
      <c r="AZ6" s="89" t="s">
        <v>49</v>
      </c>
      <c r="BA6" s="89" t="s">
        <v>31</v>
      </c>
      <c r="BB6" s="90" t="s">
        <v>30</v>
      </c>
      <c r="BC6" s="90" t="s">
        <v>28</v>
      </c>
      <c r="BD6" s="90" t="s">
        <v>51</v>
      </c>
      <c r="BE6" s="69" t="s">
        <v>47</v>
      </c>
      <c r="BF6" s="69" t="s">
        <v>45</v>
      </c>
      <c r="BG6" s="69" t="s">
        <v>44</v>
      </c>
      <c r="BH6" s="69" t="s">
        <v>42</v>
      </c>
      <c r="BI6" s="69" t="s">
        <v>39</v>
      </c>
      <c r="BJ6" s="69" t="s">
        <v>37</v>
      </c>
      <c r="BK6" s="69" t="s">
        <v>35</v>
      </c>
      <c r="BL6" s="69" t="s">
        <v>33</v>
      </c>
      <c r="BM6" s="69" t="s">
        <v>31</v>
      </c>
      <c r="BN6" s="69" t="s">
        <v>30</v>
      </c>
      <c r="BO6" s="69" t="s">
        <v>28</v>
      </c>
      <c r="BP6" s="69" t="s">
        <v>51</v>
      </c>
      <c r="BQ6" s="63" t="s">
        <v>47</v>
      </c>
      <c r="BR6" s="63" t="s">
        <v>45</v>
      </c>
      <c r="BS6" s="63" t="s">
        <v>44</v>
      </c>
      <c r="BT6" s="63" t="s">
        <v>42</v>
      </c>
      <c r="BU6" s="63" t="s">
        <v>39</v>
      </c>
      <c r="BV6" s="63" t="s">
        <v>37</v>
      </c>
      <c r="BW6" s="63" t="s">
        <v>35</v>
      </c>
      <c r="BX6" s="63" t="s">
        <v>33</v>
      </c>
      <c r="BY6" s="63" t="s">
        <v>31</v>
      </c>
      <c r="BZ6" s="63" t="s">
        <v>30</v>
      </c>
      <c r="CA6" s="63" t="s">
        <v>28</v>
      </c>
      <c r="CB6" s="89" t="s">
        <v>51</v>
      </c>
      <c r="CC6" s="69" t="s">
        <v>47</v>
      </c>
      <c r="CD6" s="90" t="s">
        <v>45</v>
      </c>
      <c r="CE6" s="69" t="s">
        <v>50</v>
      </c>
      <c r="CF6" s="69" t="s">
        <v>42</v>
      </c>
      <c r="CG6" s="69" t="s">
        <v>39</v>
      </c>
      <c r="CH6" s="69" t="s">
        <v>37</v>
      </c>
      <c r="CI6" s="69" t="s">
        <v>35</v>
      </c>
      <c r="CJ6" s="69" t="s">
        <v>49</v>
      </c>
      <c r="CK6" s="69" t="s">
        <v>31</v>
      </c>
      <c r="CL6" s="69" t="s">
        <v>30</v>
      </c>
      <c r="CM6" s="69" t="s">
        <v>28</v>
      </c>
      <c r="CN6" s="69" t="s">
        <v>26</v>
      </c>
      <c r="CO6" s="63" t="s">
        <v>47</v>
      </c>
      <c r="CP6" s="63" t="s">
        <v>45</v>
      </c>
      <c r="CQ6" s="63" t="s">
        <v>44</v>
      </c>
      <c r="CR6" s="63" t="s">
        <v>42</v>
      </c>
      <c r="CS6" s="63" t="s">
        <v>39</v>
      </c>
      <c r="CT6" s="63" t="s">
        <v>37</v>
      </c>
      <c r="CU6" s="63" t="s">
        <v>35</v>
      </c>
      <c r="CV6" s="63" t="s">
        <v>33</v>
      </c>
      <c r="CW6" s="63" t="s">
        <v>31</v>
      </c>
      <c r="CX6" s="63" t="s">
        <v>30</v>
      </c>
      <c r="CY6" s="63" t="s">
        <v>28</v>
      </c>
      <c r="CZ6" s="89" t="s">
        <v>26</v>
      </c>
      <c r="DA6" s="114"/>
      <c r="DB6" s="90">
        <v>2024</v>
      </c>
      <c r="DC6" s="90">
        <v>2023</v>
      </c>
      <c r="DD6" s="90">
        <v>2022</v>
      </c>
      <c r="DE6" s="90">
        <v>2021</v>
      </c>
      <c r="DF6" s="90">
        <v>2020</v>
      </c>
      <c r="DG6" s="90">
        <v>2019</v>
      </c>
      <c r="DH6" s="90">
        <v>2018</v>
      </c>
      <c r="DI6" s="114"/>
      <c r="DJ6" s="114"/>
      <c r="DK6" s="70"/>
    </row>
    <row r="7" spans="2:116" s="1" customFormat="1" ht="18.75" customHeight="1" x14ac:dyDescent="0.2">
      <c r="B7" s="71"/>
      <c r="C7" s="103" t="s">
        <v>34</v>
      </c>
      <c r="D7" s="111" t="s">
        <v>32</v>
      </c>
      <c r="E7" s="109" t="s">
        <v>29</v>
      </c>
      <c r="F7" s="107" t="s">
        <v>27</v>
      </c>
      <c r="G7" s="91" t="s">
        <v>25</v>
      </c>
      <c r="H7" s="114"/>
      <c r="I7" s="91" t="s">
        <v>48</v>
      </c>
      <c r="J7" s="91" t="s">
        <v>46</v>
      </c>
      <c r="K7" s="91" t="s">
        <v>43</v>
      </c>
      <c r="L7" s="91" t="s">
        <v>41</v>
      </c>
      <c r="M7" s="91" t="s">
        <v>40</v>
      </c>
      <c r="N7" s="91" t="s">
        <v>38</v>
      </c>
      <c r="O7" s="91" t="s">
        <v>36</v>
      </c>
      <c r="P7" s="91" t="s">
        <v>34</v>
      </c>
      <c r="Q7" s="91" t="s">
        <v>32</v>
      </c>
      <c r="R7" s="91" t="s">
        <v>29</v>
      </c>
      <c r="S7" s="91" t="s">
        <v>27</v>
      </c>
      <c r="T7" s="91" t="s">
        <v>25</v>
      </c>
      <c r="U7" s="91" t="s">
        <v>48</v>
      </c>
      <c r="V7" s="91" t="s">
        <v>46</v>
      </c>
      <c r="W7" s="91" t="s">
        <v>43</v>
      </c>
      <c r="X7" s="91" t="s">
        <v>41</v>
      </c>
      <c r="Y7" s="91" t="s">
        <v>40</v>
      </c>
      <c r="Z7" s="91" t="s">
        <v>38</v>
      </c>
      <c r="AA7" s="91" t="s">
        <v>36</v>
      </c>
      <c r="AB7" s="91" t="s">
        <v>34</v>
      </c>
      <c r="AC7" s="91" t="s">
        <v>32</v>
      </c>
      <c r="AD7" s="91" t="s">
        <v>29</v>
      </c>
      <c r="AE7" s="91" t="s">
        <v>27</v>
      </c>
      <c r="AF7" s="91" t="s">
        <v>25</v>
      </c>
      <c r="AG7" s="91" t="s">
        <v>48</v>
      </c>
      <c r="AH7" s="91" t="s">
        <v>46</v>
      </c>
      <c r="AI7" s="91" t="s">
        <v>43</v>
      </c>
      <c r="AJ7" s="91" t="s">
        <v>41</v>
      </c>
      <c r="AK7" s="91" t="s">
        <v>40</v>
      </c>
      <c r="AL7" s="91" t="s">
        <v>38</v>
      </c>
      <c r="AM7" s="91" t="s">
        <v>36</v>
      </c>
      <c r="AN7" s="91" t="s">
        <v>60</v>
      </c>
      <c r="AO7" s="91" t="s">
        <v>32</v>
      </c>
      <c r="AP7" s="91" t="s">
        <v>29</v>
      </c>
      <c r="AQ7" s="91" t="s">
        <v>27</v>
      </c>
      <c r="AR7" s="91" t="s">
        <v>25</v>
      </c>
      <c r="AS7" s="91" t="s">
        <v>48</v>
      </c>
      <c r="AT7" s="91" t="s">
        <v>46</v>
      </c>
      <c r="AU7" s="91" t="s">
        <v>43</v>
      </c>
      <c r="AV7" s="91" t="s">
        <v>41</v>
      </c>
      <c r="AW7" s="91" t="s">
        <v>40</v>
      </c>
      <c r="AX7" s="91" t="s">
        <v>38</v>
      </c>
      <c r="AY7" s="91" t="s">
        <v>36</v>
      </c>
      <c r="AZ7" s="91" t="s">
        <v>34</v>
      </c>
      <c r="BA7" s="91" t="s">
        <v>32</v>
      </c>
      <c r="BB7" s="91" t="s">
        <v>29</v>
      </c>
      <c r="BC7" s="91" t="s">
        <v>27</v>
      </c>
      <c r="BD7" s="91" t="s">
        <v>25</v>
      </c>
      <c r="BE7" s="93" t="s">
        <v>48</v>
      </c>
      <c r="BF7" s="93" t="s">
        <v>46</v>
      </c>
      <c r="BG7" s="93" t="s">
        <v>43</v>
      </c>
      <c r="BH7" s="93" t="s">
        <v>41</v>
      </c>
      <c r="BI7" s="93" t="s">
        <v>40</v>
      </c>
      <c r="BJ7" s="93" t="s">
        <v>38</v>
      </c>
      <c r="BK7" s="93" t="s">
        <v>36</v>
      </c>
      <c r="BL7" s="93" t="s">
        <v>34</v>
      </c>
      <c r="BM7" s="93" t="s">
        <v>32</v>
      </c>
      <c r="BN7" s="93" t="s">
        <v>29</v>
      </c>
      <c r="BO7" s="93" t="s">
        <v>27</v>
      </c>
      <c r="BP7" s="93" t="s">
        <v>25</v>
      </c>
      <c r="BQ7" s="93" t="s">
        <v>48</v>
      </c>
      <c r="BR7" s="93" t="s">
        <v>46</v>
      </c>
      <c r="BS7" s="93" t="s">
        <v>43</v>
      </c>
      <c r="BT7" s="93" t="s">
        <v>41</v>
      </c>
      <c r="BU7" s="93" t="s">
        <v>40</v>
      </c>
      <c r="BV7" s="93" t="s">
        <v>38</v>
      </c>
      <c r="BW7" s="93" t="s">
        <v>36</v>
      </c>
      <c r="BX7" s="93" t="s">
        <v>34</v>
      </c>
      <c r="BY7" s="93" t="s">
        <v>32</v>
      </c>
      <c r="BZ7" s="93" t="s">
        <v>29</v>
      </c>
      <c r="CA7" s="93" t="s">
        <v>27</v>
      </c>
      <c r="CB7" s="93" t="s">
        <v>25</v>
      </c>
      <c r="CC7" s="93" t="s">
        <v>48</v>
      </c>
      <c r="CD7" s="91" t="s">
        <v>46</v>
      </c>
      <c r="CE7" s="93" t="s">
        <v>43</v>
      </c>
      <c r="CF7" s="93" t="s">
        <v>41</v>
      </c>
      <c r="CG7" s="93" t="s">
        <v>40</v>
      </c>
      <c r="CH7" s="93" t="s">
        <v>38</v>
      </c>
      <c r="CI7" s="93" t="s">
        <v>36</v>
      </c>
      <c r="CJ7" s="93" t="s">
        <v>34</v>
      </c>
      <c r="CK7" s="93" t="s">
        <v>32</v>
      </c>
      <c r="CL7" s="93" t="s">
        <v>29</v>
      </c>
      <c r="CM7" s="93" t="s">
        <v>27</v>
      </c>
      <c r="CN7" s="93" t="s">
        <v>25</v>
      </c>
      <c r="CO7" s="93" t="s">
        <v>48</v>
      </c>
      <c r="CP7" s="93" t="s">
        <v>46</v>
      </c>
      <c r="CQ7" s="93" t="s">
        <v>43</v>
      </c>
      <c r="CR7" s="93" t="s">
        <v>41</v>
      </c>
      <c r="CS7" s="93" t="s">
        <v>40</v>
      </c>
      <c r="CT7" s="93" t="s">
        <v>38</v>
      </c>
      <c r="CU7" s="93" t="s">
        <v>36</v>
      </c>
      <c r="CV7" s="93" t="s">
        <v>34</v>
      </c>
      <c r="CW7" s="93" t="s">
        <v>32</v>
      </c>
      <c r="CX7" s="93" t="s">
        <v>29</v>
      </c>
      <c r="CY7" s="93" t="s">
        <v>27</v>
      </c>
      <c r="CZ7" s="91" t="s">
        <v>25</v>
      </c>
      <c r="DA7" s="115"/>
      <c r="DB7" s="91"/>
      <c r="DC7" s="91"/>
      <c r="DD7" s="91"/>
      <c r="DE7" s="91"/>
      <c r="DF7" s="91"/>
      <c r="DG7" s="91"/>
      <c r="DH7" s="91"/>
      <c r="DI7" s="115"/>
      <c r="DJ7" s="115"/>
      <c r="DK7" s="72"/>
    </row>
    <row r="8" spans="2:116" s="1" customFormat="1" ht="33.75" customHeight="1" x14ac:dyDescent="0.2">
      <c r="B8" s="5" t="s">
        <v>13</v>
      </c>
      <c r="C8" s="99">
        <v>155</v>
      </c>
      <c r="D8" s="99">
        <v>159</v>
      </c>
      <c r="E8" s="99">
        <v>159</v>
      </c>
      <c r="F8" s="99">
        <v>161</v>
      </c>
      <c r="G8" s="99">
        <v>161</v>
      </c>
      <c r="H8" s="98">
        <f>+C8</f>
        <v>155</v>
      </c>
      <c r="I8" s="97">
        <v>162</v>
      </c>
      <c r="J8" s="58">
        <v>162</v>
      </c>
      <c r="K8" s="58">
        <v>162</v>
      </c>
      <c r="L8" s="58">
        <v>162</v>
      </c>
      <c r="M8" s="58">
        <v>162</v>
      </c>
      <c r="N8" s="58">
        <v>161</v>
      </c>
      <c r="O8" s="58">
        <v>160</v>
      </c>
      <c r="P8" s="58">
        <v>160</v>
      </c>
      <c r="Q8" s="58">
        <v>160</v>
      </c>
      <c r="R8" s="58">
        <v>161</v>
      </c>
      <c r="S8" s="58">
        <v>161</v>
      </c>
      <c r="T8" s="58">
        <v>161</v>
      </c>
      <c r="U8" s="58">
        <v>162</v>
      </c>
      <c r="V8" s="58">
        <v>162</v>
      </c>
      <c r="W8" s="58">
        <v>162</v>
      </c>
      <c r="X8" s="58">
        <v>162</v>
      </c>
      <c r="Y8" s="58">
        <v>162</v>
      </c>
      <c r="Z8" s="58">
        <v>161</v>
      </c>
      <c r="AA8" s="58">
        <v>161</v>
      </c>
      <c r="AB8" s="58">
        <v>162</v>
      </c>
      <c r="AC8" s="58">
        <v>162</v>
      </c>
      <c r="AD8" s="58">
        <v>165</v>
      </c>
      <c r="AE8" s="58">
        <v>166</v>
      </c>
      <c r="AF8" s="58">
        <v>167</v>
      </c>
      <c r="AG8" s="58">
        <v>167</v>
      </c>
      <c r="AH8" s="58">
        <v>168</v>
      </c>
      <c r="AI8" s="58">
        <v>168</v>
      </c>
      <c r="AJ8" s="58">
        <v>167</v>
      </c>
      <c r="AK8" s="58">
        <v>167</v>
      </c>
      <c r="AL8" s="58">
        <v>167</v>
      </c>
      <c r="AM8" s="58">
        <v>167</v>
      </c>
      <c r="AN8" s="58">
        <v>167</v>
      </c>
      <c r="AO8" s="58">
        <v>167</v>
      </c>
      <c r="AP8" s="58">
        <v>169</v>
      </c>
      <c r="AQ8" s="58">
        <v>169</v>
      </c>
      <c r="AR8" s="58">
        <v>168</v>
      </c>
      <c r="AS8" s="58">
        <v>170</v>
      </c>
      <c r="AT8" s="58">
        <v>170</v>
      </c>
      <c r="AU8" s="58">
        <v>170</v>
      </c>
      <c r="AV8" s="58">
        <v>170</v>
      </c>
      <c r="AW8" s="58">
        <v>168</v>
      </c>
      <c r="AX8" s="58">
        <v>168</v>
      </c>
      <c r="AY8" s="6">
        <v>168</v>
      </c>
      <c r="AZ8" s="6">
        <v>168</v>
      </c>
      <c r="BA8" s="6">
        <v>169</v>
      </c>
      <c r="BB8" s="6">
        <v>171</v>
      </c>
      <c r="BC8" s="6">
        <v>171</v>
      </c>
      <c r="BD8" s="6">
        <v>171</v>
      </c>
      <c r="BE8" s="6">
        <v>172</v>
      </c>
      <c r="BF8" s="6">
        <v>173</v>
      </c>
      <c r="BG8" s="6">
        <v>173</v>
      </c>
      <c r="BH8" s="6">
        <v>174</v>
      </c>
      <c r="BI8" s="6">
        <v>174</v>
      </c>
      <c r="BJ8" s="6">
        <v>173</v>
      </c>
      <c r="BK8" s="6">
        <v>173</v>
      </c>
      <c r="BL8" s="6">
        <v>174</v>
      </c>
      <c r="BM8" s="6">
        <v>174</v>
      </c>
      <c r="BN8" s="6">
        <v>179</v>
      </c>
      <c r="BO8" s="6">
        <v>179</v>
      </c>
      <c r="BP8" s="6">
        <v>179</v>
      </c>
      <c r="BQ8" s="6">
        <v>179</v>
      </c>
      <c r="BR8" s="6">
        <v>179</v>
      </c>
      <c r="BS8" s="6">
        <v>180</v>
      </c>
      <c r="BT8" s="6">
        <v>180</v>
      </c>
      <c r="BU8" s="6">
        <v>180</v>
      </c>
      <c r="BV8" s="6">
        <v>181</v>
      </c>
      <c r="BW8" s="6">
        <v>181</v>
      </c>
      <c r="BX8" s="6">
        <v>187</v>
      </c>
      <c r="BY8" s="6">
        <v>188</v>
      </c>
      <c r="BZ8" s="6">
        <v>188</v>
      </c>
      <c r="CA8" s="6">
        <v>190</v>
      </c>
      <c r="CB8" s="6">
        <v>190</v>
      </c>
      <c r="CC8" s="6">
        <v>191</v>
      </c>
      <c r="CD8" s="6">
        <v>191</v>
      </c>
      <c r="CE8" s="6">
        <v>192</v>
      </c>
      <c r="CF8" s="6">
        <v>191</v>
      </c>
      <c r="CG8" s="6">
        <v>191</v>
      </c>
      <c r="CH8" s="6">
        <v>192</v>
      </c>
      <c r="CI8" s="6">
        <v>192</v>
      </c>
      <c r="CJ8" s="6">
        <v>192</v>
      </c>
      <c r="CK8" s="6">
        <v>192</v>
      </c>
      <c r="CL8" s="6">
        <v>193</v>
      </c>
      <c r="CM8" s="6">
        <v>194</v>
      </c>
      <c r="CN8" s="6">
        <v>195</v>
      </c>
      <c r="CO8" s="6">
        <v>195</v>
      </c>
      <c r="CP8" s="6">
        <v>196</v>
      </c>
      <c r="CQ8" s="6">
        <v>195</v>
      </c>
      <c r="CR8" s="6">
        <v>195</v>
      </c>
      <c r="CS8" s="6">
        <v>195</v>
      </c>
      <c r="CT8" s="6">
        <v>195</v>
      </c>
      <c r="CU8" s="6">
        <v>194</v>
      </c>
      <c r="CV8" s="6">
        <v>194</v>
      </c>
      <c r="CW8" s="6">
        <v>194</v>
      </c>
      <c r="CX8" s="6">
        <v>194</v>
      </c>
      <c r="CY8" s="6">
        <v>194</v>
      </c>
      <c r="CZ8" s="6">
        <v>194</v>
      </c>
      <c r="DA8" s="94">
        <v>162</v>
      </c>
      <c r="DB8" s="86">
        <v>162</v>
      </c>
      <c r="DC8" s="8">
        <v>167</v>
      </c>
      <c r="DD8" s="7">
        <v>170</v>
      </c>
      <c r="DE8" s="7">
        <v>172</v>
      </c>
      <c r="DF8" s="7">
        <v>179</v>
      </c>
      <c r="DG8" s="7">
        <v>191</v>
      </c>
      <c r="DH8" s="7">
        <v>195</v>
      </c>
      <c r="DI8" s="7">
        <v>194</v>
      </c>
      <c r="DJ8" s="8">
        <v>224</v>
      </c>
      <c r="DK8" s="9" t="s">
        <v>14</v>
      </c>
    </row>
    <row r="9" spans="2:116" s="1" customFormat="1" ht="29.25" customHeight="1" x14ac:dyDescent="0.2">
      <c r="B9" s="5" t="s">
        <v>0</v>
      </c>
      <c r="C9" s="10">
        <v>30474.762155689998</v>
      </c>
      <c r="D9" s="10">
        <v>29308.84392277</v>
      </c>
      <c r="E9" s="10">
        <v>27793.425061499998</v>
      </c>
      <c r="F9" s="10">
        <v>27042.670551559997</v>
      </c>
      <c r="G9" s="10">
        <v>26211.70646555</v>
      </c>
      <c r="H9" s="100">
        <f>+C9</f>
        <v>30474.762155689998</v>
      </c>
      <c r="I9" s="10">
        <v>26493.313679890001</v>
      </c>
      <c r="J9" s="10">
        <v>25724.015963729998</v>
      </c>
      <c r="K9" s="10">
        <v>24938.182688989997</v>
      </c>
      <c r="L9" s="10">
        <v>23058.652678010003</v>
      </c>
      <c r="M9" s="10">
        <v>22636.024380639999</v>
      </c>
      <c r="N9" s="10">
        <v>22301.567412959997</v>
      </c>
      <c r="O9" s="10">
        <v>20846.89766762</v>
      </c>
      <c r="P9" s="10">
        <v>19503.084235570001</v>
      </c>
      <c r="Q9" s="10">
        <v>17883.796009490001</v>
      </c>
      <c r="R9" s="10">
        <v>19315.102884330001</v>
      </c>
      <c r="S9" s="10">
        <v>18741.522096760003</v>
      </c>
      <c r="T9" s="10">
        <v>18989.717535590004</v>
      </c>
      <c r="U9" s="10">
        <v>17655.89162305</v>
      </c>
      <c r="V9" s="10">
        <v>17098.005180979999</v>
      </c>
      <c r="W9" s="10">
        <v>16799.650070830001</v>
      </c>
      <c r="X9" s="10">
        <v>16487.152025810003</v>
      </c>
      <c r="Y9" s="10">
        <v>16837.691601530001</v>
      </c>
      <c r="Z9" s="10">
        <v>16551.964262319998</v>
      </c>
      <c r="AA9" s="10">
        <v>16531.023000330002</v>
      </c>
      <c r="AB9" s="10">
        <v>16574.99350515</v>
      </c>
      <c r="AC9" s="10">
        <v>16603.97781909</v>
      </c>
      <c r="AD9" s="10">
        <v>16867.049150940002</v>
      </c>
      <c r="AE9" s="10">
        <v>17088.677554469999</v>
      </c>
      <c r="AF9" s="10">
        <v>17199.252631070001</v>
      </c>
      <c r="AG9" s="10">
        <v>16939.16203421</v>
      </c>
      <c r="AH9" s="10">
        <v>16776.096019330002</v>
      </c>
      <c r="AI9" s="10">
        <v>16880.667497689999</v>
      </c>
      <c r="AJ9" s="10">
        <v>16884.713377569999</v>
      </c>
      <c r="AK9" s="10">
        <v>16851.4829943</v>
      </c>
      <c r="AL9" s="10">
        <v>17204.563007479999</v>
      </c>
      <c r="AM9" s="10">
        <v>17424.178962220001</v>
      </c>
      <c r="AN9" s="10">
        <v>17667.509459180001</v>
      </c>
      <c r="AO9" s="10">
        <v>17489.71014834</v>
      </c>
      <c r="AP9" s="10">
        <v>18816.623614120002</v>
      </c>
      <c r="AQ9" s="10">
        <v>19502.921347760002</v>
      </c>
      <c r="AR9" s="10">
        <v>19447.947852360001</v>
      </c>
      <c r="AS9" s="10">
        <v>18003.759111899999</v>
      </c>
      <c r="AT9" s="10">
        <v>18015.858306499998</v>
      </c>
      <c r="AU9" s="10">
        <v>17792.060919200001</v>
      </c>
      <c r="AV9" s="10">
        <v>18262.67943344</v>
      </c>
      <c r="AW9" s="10">
        <v>18819.693495219999</v>
      </c>
      <c r="AX9" s="10">
        <v>19108.34687107</v>
      </c>
      <c r="AY9" s="10">
        <v>18442.841552829999</v>
      </c>
      <c r="AZ9" s="10">
        <v>18660.931975430001</v>
      </c>
      <c r="BA9" s="10">
        <v>17834.276475279999</v>
      </c>
      <c r="BB9" s="10">
        <v>16504.54572274</v>
      </c>
      <c r="BC9" s="10">
        <v>15588.151612410002</v>
      </c>
      <c r="BD9" s="10">
        <v>15627.158082529999</v>
      </c>
      <c r="BE9" s="10">
        <v>15495.675682069999</v>
      </c>
      <c r="BF9" s="10">
        <v>15158.130975899998</v>
      </c>
      <c r="BG9" s="10">
        <v>15589.102581140001</v>
      </c>
      <c r="BH9" s="10">
        <v>15429.58649587</v>
      </c>
      <c r="BI9" s="10">
        <v>15550.641272610001</v>
      </c>
      <c r="BJ9" s="10">
        <v>15917.016622379999</v>
      </c>
      <c r="BK9" s="10">
        <v>15984.672181899999</v>
      </c>
      <c r="BL9" s="10">
        <v>16087.742443659999</v>
      </c>
      <c r="BM9" s="10">
        <v>13735.291395709997</v>
      </c>
      <c r="BN9" s="10">
        <v>13749.5925472</v>
      </c>
      <c r="BO9" s="10">
        <v>13598.810623110001</v>
      </c>
      <c r="BP9" s="10">
        <v>13351.4337015</v>
      </c>
      <c r="BQ9" s="10">
        <v>12907.80831696</v>
      </c>
      <c r="BR9" s="10">
        <v>12372.414570319999</v>
      </c>
      <c r="BS9" s="10">
        <v>12240.915746840001</v>
      </c>
      <c r="BT9" s="10">
        <v>12412.607332459998</v>
      </c>
      <c r="BU9" s="10">
        <v>12224.866208349998</v>
      </c>
      <c r="BV9" s="10">
        <v>12329.753389720001</v>
      </c>
      <c r="BW9" s="10">
        <v>12498.341689060002</v>
      </c>
      <c r="BX9" s="10">
        <v>12858.289137850001</v>
      </c>
      <c r="BY9" s="10">
        <v>13137.589112980002</v>
      </c>
      <c r="BZ9" s="10">
        <v>13137.589112980002</v>
      </c>
      <c r="CA9" s="10">
        <v>14621.267282770001</v>
      </c>
      <c r="CB9" s="10">
        <v>15169.852814709999</v>
      </c>
      <c r="CC9" s="10">
        <v>14914.795134700002</v>
      </c>
      <c r="CD9" s="10">
        <v>14771.348283399999</v>
      </c>
      <c r="CE9" s="10">
        <v>14737.601701629999</v>
      </c>
      <c r="CF9" s="10">
        <v>14998.478650809999</v>
      </c>
      <c r="CG9" s="10">
        <v>15030.870041349999</v>
      </c>
      <c r="CH9" s="10">
        <v>15432.065502199999</v>
      </c>
      <c r="CI9" s="10">
        <v>15450.76886025</v>
      </c>
      <c r="CJ9" s="10">
        <v>14934.002977549997</v>
      </c>
      <c r="CK9" s="10">
        <f>14950654423.59/1000000</f>
        <v>14950.65442359</v>
      </c>
      <c r="CL9" s="10">
        <v>15809.91523611</v>
      </c>
      <c r="CM9" s="10">
        <v>16543.660287450002</v>
      </c>
      <c r="CN9" s="10">
        <v>16379.057402</v>
      </c>
      <c r="CO9" s="11">
        <v>16122.694185949998</v>
      </c>
      <c r="CP9" s="12">
        <v>15751.106436510001</v>
      </c>
      <c r="CQ9" s="12">
        <v>16328.21398966</v>
      </c>
      <c r="CR9" s="12">
        <v>16536.324954290001</v>
      </c>
      <c r="CS9" s="12">
        <v>16595.766468409998</v>
      </c>
      <c r="CT9" s="12">
        <v>16815.073847150001</v>
      </c>
      <c r="CU9" s="12">
        <v>17195.865744540002</v>
      </c>
      <c r="CV9" s="12">
        <v>17475.605556630002</v>
      </c>
      <c r="CW9" s="12">
        <v>18369.15251</v>
      </c>
      <c r="CX9" s="12">
        <v>18050.493377480005</v>
      </c>
      <c r="CY9" s="12">
        <v>17942.412441959998</v>
      </c>
      <c r="CZ9" s="12">
        <v>17354.544342329998</v>
      </c>
      <c r="DA9" s="13">
        <v>26493.313679890001</v>
      </c>
      <c r="DB9" s="10">
        <v>17655.89162305</v>
      </c>
      <c r="DC9" s="8">
        <v>16939.16203421</v>
      </c>
      <c r="DD9" s="10">
        <v>18003.759111899999</v>
      </c>
      <c r="DE9" s="10">
        <v>15495.675682069999</v>
      </c>
      <c r="DF9" s="10">
        <v>12907.80831696</v>
      </c>
      <c r="DG9" s="10">
        <v>14914.795134700002</v>
      </c>
      <c r="DH9" s="10">
        <v>16122.694185949998</v>
      </c>
      <c r="DI9" s="10">
        <v>16962.550801720001</v>
      </c>
      <c r="DJ9" s="13">
        <v>17339.38485128</v>
      </c>
      <c r="DK9" s="9" t="s">
        <v>54</v>
      </c>
      <c r="DL9" s="79"/>
    </row>
    <row r="10" spans="2:116" s="1" customFormat="1" ht="29.25" customHeight="1" x14ac:dyDescent="0.2">
      <c r="B10" s="14" t="s">
        <v>7</v>
      </c>
      <c r="C10" s="16">
        <v>283.51271300000002</v>
      </c>
      <c r="D10" s="16">
        <v>345.37053600000002</v>
      </c>
      <c r="E10" s="16">
        <v>253.17943099999999</v>
      </c>
      <c r="F10" s="16">
        <v>215.24466799999999</v>
      </c>
      <c r="G10" s="16">
        <v>181.35171299999999</v>
      </c>
      <c r="H10" s="84">
        <f>SUM(C10:G10)</f>
        <v>1278.6590610000001</v>
      </c>
      <c r="I10" s="16">
        <v>187.21768900000001</v>
      </c>
      <c r="J10" s="16">
        <v>203.130503</v>
      </c>
      <c r="K10" s="16">
        <v>274.15850799999998</v>
      </c>
      <c r="L10" s="16">
        <v>207.26566199999999</v>
      </c>
      <c r="M10" s="16">
        <v>179.43741900000001</v>
      </c>
      <c r="N10" s="16">
        <v>260.24603300000001</v>
      </c>
      <c r="O10" s="16">
        <v>166.33675099999999</v>
      </c>
      <c r="P10" s="16">
        <v>182.84583799999999</v>
      </c>
      <c r="Q10" s="16">
        <v>139.42478</v>
      </c>
      <c r="R10" s="16">
        <v>110.23547600000001</v>
      </c>
      <c r="S10" s="16">
        <v>113.29617500000001</v>
      </c>
      <c r="T10" s="16">
        <v>141.71364700000001</v>
      </c>
      <c r="U10" s="16">
        <v>132.89496700000001</v>
      </c>
      <c r="V10" s="16">
        <v>96.000788</v>
      </c>
      <c r="W10" s="16">
        <v>92.583869000000007</v>
      </c>
      <c r="X10" s="16">
        <v>78.161435999999995</v>
      </c>
      <c r="Y10" s="16">
        <v>84.806989999999999</v>
      </c>
      <c r="Z10" s="16">
        <v>92.555839000000006</v>
      </c>
      <c r="AA10" s="16">
        <v>65.445029000000005</v>
      </c>
      <c r="AB10" s="16">
        <v>174.852102</v>
      </c>
      <c r="AC10" s="16">
        <v>96.550708</v>
      </c>
      <c r="AD10" s="16">
        <v>79.793499999999995</v>
      </c>
      <c r="AE10" s="16">
        <v>99.338035000000005</v>
      </c>
      <c r="AF10" s="16">
        <v>106.24217299999999</v>
      </c>
      <c r="AG10" s="16">
        <v>99.401229000000001</v>
      </c>
      <c r="AH10" s="16">
        <v>79.786556000000004</v>
      </c>
      <c r="AI10" s="16">
        <v>103.225154</v>
      </c>
      <c r="AJ10" s="16">
        <v>82.772007000000002</v>
      </c>
      <c r="AK10" s="16">
        <v>105.898081</v>
      </c>
      <c r="AL10" s="16">
        <v>122.55986799999999</v>
      </c>
      <c r="AM10" s="16">
        <v>102.032917</v>
      </c>
      <c r="AN10" s="16">
        <v>115.772741</v>
      </c>
      <c r="AO10" s="16">
        <v>111.37676399999999</v>
      </c>
      <c r="AP10" s="16">
        <v>160.063661</v>
      </c>
      <c r="AQ10" s="16">
        <v>184.32486</v>
      </c>
      <c r="AR10" s="16">
        <v>189.749776</v>
      </c>
      <c r="AS10" s="16">
        <v>92.271265999999997</v>
      </c>
      <c r="AT10" s="16">
        <v>118.132762</v>
      </c>
      <c r="AU10" s="16">
        <v>125.212495</v>
      </c>
      <c r="AV10" s="16">
        <v>121.785135</v>
      </c>
      <c r="AW10" s="16">
        <v>294.567024</v>
      </c>
      <c r="AX10" s="16">
        <v>181.357269</v>
      </c>
      <c r="AY10" s="16">
        <v>228.20947799999999</v>
      </c>
      <c r="AZ10" s="16">
        <v>178.724977</v>
      </c>
      <c r="BA10" s="16">
        <v>176.49816200000001</v>
      </c>
      <c r="BB10" s="16">
        <v>160.52736300000001</v>
      </c>
      <c r="BC10" s="16">
        <v>114.83541099999999</v>
      </c>
      <c r="BD10" s="16">
        <v>111.585267</v>
      </c>
      <c r="BE10" s="16">
        <v>158.64440500000001</v>
      </c>
      <c r="BF10" s="16">
        <v>133.84218200000001</v>
      </c>
      <c r="BG10" s="16">
        <v>122.657506</v>
      </c>
      <c r="BH10" s="16">
        <v>157.38117199999999</v>
      </c>
      <c r="BI10" s="16">
        <v>137.653379</v>
      </c>
      <c r="BJ10" s="16">
        <v>124.32765000000001</v>
      </c>
      <c r="BK10" s="16">
        <v>260.93291900000003</v>
      </c>
      <c r="BL10" s="16">
        <v>209.741759</v>
      </c>
      <c r="BM10" s="16">
        <v>132.84209899999999</v>
      </c>
      <c r="BN10" s="16">
        <v>177.078598</v>
      </c>
      <c r="BO10" s="16">
        <v>136.40537</v>
      </c>
      <c r="BP10" s="16">
        <v>212.089508</v>
      </c>
      <c r="BQ10" s="16">
        <v>181.20235600000001</v>
      </c>
      <c r="BR10" s="16">
        <v>77.529624999999996</v>
      </c>
      <c r="BS10" s="16">
        <v>79.031801999999999</v>
      </c>
      <c r="BT10" s="16">
        <v>100.674454</v>
      </c>
      <c r="BU10" s="16">
        <v>93.279300000000006</v>
      </c>
      <c r="BV10" s="16">
        <v>101.49784200000001</v>
      </c>
      <c r="BW10" s="16">
        <v>99.976843000000002</v>
      </c>
      <c r="BX10" s="16">
        <v>31.267257000000001</v>
      </c>
      <c r="BY10" s="16">
        <v>0</v>
      </c>
      <c r="BZ10" s="15">
        <v>57.044823999999998</v>
      </c>
      <c r="CA10" s="15">
        <v>122.290531</v>
      </c>
      <c r="CB10" s="15">
        <v>105.02985700000001</v>
      </c>
      <c r="CC10" s="15">
        <v>158.46643499999999</v>
      </c>
      <c r="CD10" s="15">
        <v>89.913499000000002</v>
      </c>
      <c r="CE10" s="15">
        <v>259.26634200000001</v>
      </c>
      <c r="CF10" s="15">
        <v>151.99684199999999</v>
      </c>
      <c r="CG10" s="15">
        <v>107.98514400000001</v>
      </c>
      <c r="CH10" s="15">
        <v>149.74352200000001</v>
      </c>
      <c r="CI10" s="15">
        <v>97.180875</v>
      </c>
      <c r="CJ10" s="15">
        <v>82.758290000000002</v>
      </c>
      <c r="CK10" s="15">
        <f>134078961/1000000</f>
        <v>134.07896099999999</v>
      </c>
      <c r="CL10" s="15">
        <v>165.949048</v>
      </c>
      <c r="CM10" s="15">
        <v>97.204165000000003</v>
      </c>
      <c r="CN10" s="15">
        <v>90.894369999999995</v>
      </c>
      <c r="CO10" s="15">
        <v>592.07911999999999</v>
      </c>
      <c r="CP10" s="16">
        <v>100.97684</v>
      </c>
      <c r="CQ10" s="16">
        <v>464.008847</v>
      </c>
      <c r="CR10" s="16">
        <v>84.036280000000005</v>
      </c>
      <c r="CS10" s="16">
        <v>191.61932200000001</v>
      </c>
      <c r="CT10" s="16">
        <v>105.518398</v>
      </c>
      <c r="CU10" s="16">
        <v>74.870296999999994</v>
      </c>
      <c r="CV10" s="16">
        <v>207.481753</v>
      </c>
      <c r="CW10" s="16">
        <v>114.12441</v>
      </c>
      <c r="CX10" s="16">
        <v>131.66834299999999</v>
      </c>
      <c r="CY10" s="16">
        <v>138.91937799999999</v>
      </c>
      <c r="CZ10" s="16">
        <v>114.022994</v>
      </c>
      <c r="DA10" s="15">
        <v>2165.308481</v>
      </c>
      <c r="DB10" s="10">
        <v>1199.2254359999999</v>
      </c>
      <c r="DC10" s="13">
        <v>1456.9636139999998</v>
      </c>
      <c r="DD10" s="10">
        <v>1903.7066090000001</v>
      </c>
      <c r="DE10" s="10">
        <v>1963.5965470000001</v>
      </c>
      <c r="DF10" s="10">
        <v>1048.824691</v>
      </c>
      <c r="DG10" s="10">
        <v>1585.4374929999999</v>
      </c>
      <c r="DH10" s="10">
        <v>2319.3259819999998</v>
      </c>
      <c r="DI10" s="10">
        <v>2926.215205</v>
      </c>
      <c r="DJ10" s="13">
        <v>2329.4661329999999</v>
      </c>
      <c r="DK10" s="14" t="s">
        <v>53</v>
      </c>
      <c r="DL10" s="79"/>
    </row>
    <row r="11" spans="2:116" s="1" customFormat="1" ht="29.25" customHeight="1" x14ac:dyDescent="0.2">
      <c r="B11" s="14" t="s">
        <v>8</v>
      </c>
      <c r="C11" s="16">
        <f t="shared" ref="C11:H11" si="0">+C10/C14</f>
        <v>16.677218411764706</v>
      </c>
      <c r="D11" s="16">
        <f t="shared" si="0"/>
        <v>16.446216</v>
      </c>
      <c r="E11" s="16">
        <f t="shared" si="0"/>
        <v>12.05616338095238</v>
      </c>
      <c r="F11" s="16">
        <f t="shared" si="0"/>
        <v>10.7622334</v>
      </c>
      <c r="G11" s="16">
        <f t="shared" si="0"/>
        <v>9.0675856499999998</v>
      </c>
      <c r="H11" s="76">
        <f t="shared" si="0"/>
        <v>12.915748090909091</v>
      </c>
      <c r="I11" s="18">
        <f t="shared" ref="I11:K11" si="1">+I10/I14</f>
        <v>8.5098949545454552</v>
      </c>
      <c r="J11" s="18">
        <f t="shared" ref="J11" si="2">+J10/J14</f>
        <v>9.672881095238095</v>
      </c>
      <c r="K11" s="18">
        <f t="shared" si="1"/>
        <v>12.461750363636362</v>
      </c>
      <c r="L11" s="18">
        <f t="shared" ref="L11:P11" si="3">+L10/L14</f>
        <v>9.8697934285714286</v>
      </c>
      <c r="M11" s="18">
        <f t="shared" si="3"/>
        <v>8.5446390000000001</v>
      </c>
      <c r="N11" s="18">
        <f t="shared" si="3"/>
        <v>11.315044913043479</v>
      </c>
      <c r="O11" s="18">
        <f t="shared" si="3"/>
        <v>9.7845147647058823</v>
      </c>
      <c r="P11" s="18">
        <f t="shared" si="3"/>
        <v>9.6234651578947368</v>
      </c>
      <c r="Q11" s="18">
        <f t="shared" ref="Q11" si="4">+Q10/Q14</f>
        <v>6.9712389999999997</v>
      </c>
      <c r="R11" s="18">
        <f t="shared" ref="R11:S11" si="5">+R10/R14</f>
        <v>5.5117738000000003</v>
      </c>
      <c r="S11" s="18">
        <f t="shared" si="5"/>
        <v>5.6648087500000006</v>
      </c>
      <c r="T11" s="18">
        <f t="shared" ref="T11:W11" si="6">+T10/T14</f>
        <v>6.7482689047619049</v>
      </c>
      <c r="U11" s="18">
        <f t="shared" si="6"/>
        <v>6.0406803181818187</v>
      </c>
      <c r="V11" s="18">
        <f t="shared" si="6"/>
        <v>4.8000394000000002</v>
      </c>
      <c r="W11" s="18">
        <f t="shared" si="6"/>
        <v>4.0253856086956521</v>
      </c>
      <c r="X11" s="18">
        <f t="shared" ref="X11:Y11" si="7">+X10/X14</f>
        <v>3.9080717999999997</v>
      </c>
      <c r="Y11" s="18">
        <f t="shared" si="7"/>
        <v>4.0384280952380953</v>
      </c>
      <c r="Z11" s="18">
        <f t="shared" ref="Z11" si="8">+Z10/Z14</f>
        <v>4.2070835909090913</v>
      </c>
      <c r="AA11" s="18">
        <f t="shared" ref="AA11:AB11" si="9">+AA10/AA14</f>
        <v>4.3630019333333339</v>
      </c>
      <c r="AB11" s="18">
        <f t="shared" si="9"/>
        <v>8.3262905714285722</v>
      </c>
      <c r="AC11" s="18">
        <f t="shared" ref="AC11:AD11" si="10">+AC10/AC14</f>
        <v>5.0816162105263158</v>
      </c>
      <c r="AD11" s="18">
        <f t="shared" si="10"/>
        <v>3.799690476190476</v>
      </c>
      <c r="AE11" s="18">
        <f t="shared" ref="AE11:AF11" si="11">+AE10/AE14</f>
        <v>4.730382619047619</v>
      </c>
      <c r="AF11" s="18">
        <f t="shared" si="11"/>
        <v>4.8291896818181819</v>
      </c>
      <c r="AG11" s="18">
        <f t="shared" ref="AG11:AH11" si="12">+AG10/AG14</f>
        <v>4.9700614500000002</v>
      </c>
      <c r="AH11" s="18">
        <f t="shared" si="12"/>
        <v>3.6266616363636364</v>
      </c>
      <c r="AI11" s="18">
        <f t="shared" ref="AI11:AJ11" si="13">+AI10/AI14</f>
        <v>4.4880501739130434</v>
      </c>
      <c r="AJ11" s="18">
        <f t="shared" si="13"/>
        <v>4.356421421052632</v>
      </c>
      <c r="AK11" s="18">
        <f t="shared" ref="AK11:AP11" si="14">+AK10/AK14</f>
        <v>4.6042643913043477</v>
      </c>
      <c r="AL11" s="18">
        <f t="shared" si="14"/>
        <v>5.8361841904761906</v>
      </c>
      <c r="AM11" s="18">
        <f t="shared" si="14"/>
        <v>6.0019362941176473</v>
      </c>
      <c r="AN11" s="18">
        <f t="shared" si="14"/>
        <v>5.2623973181818178</v>
      </c>
      <c r="AO11" s="18">
        <f t="shared" si="14"/>
        <v>6.1875979999999995</v>
      </c>
      <c r="AP11" s="18">
        <f t="shared" si="14"/>
        <v>7.2756209545454542</v>
      </c>
      <c r="AQ11" s="18">
        <f t="shared" ref="AQ11:AV11" si="15">+AQ10/AQ14</f>
        <v>9.2162430000000004</v>
      </c>
      <c r="AR11" s="18">
        <f t="shared" si="15"/>
        <v>8.6249898181818185</v>
      </c>
      <c r="AS11" s="18">
        <f t="shared" si="15"/>
        <v>4.6135633</v>
      </c>
      <c r="AT11" s="18">
        <f t="shared" si="15"/>
        <v>5.3696710000000003</v>
      </c>
      <c r="AU11" s="18">
        <f t="shared" si="15"/>
        <v>5.6914770454545458</v>
      </c>
      <c r="AV11" s="18">
        <f t="shared" si="15"/>
        <v>5.7992921428571425</v>
      </c>
      <c r="AW11" s="18">
        <f t="shared" ref="AW11:BB11" si="16">+AW10/AW14</f>
        <v>12.807261913043478</v>
      </c>
      <c r="AX11" s="18">
        <f t="shared" si="16"/>
        <v>10.075403833333333</v>
      </c>
      <c r="AY11" s="18">
        <f t="shared" si="16"/>
        <v>10.37315809090909</v>
      </c>
      <c r="AZ11" s="18">
        <f t="shared" si="16"/>
        <v>10.51323394117647</v>
      </c>
      <c r="BA11" s="18">
        <f t="shared" si="16"/>
        <v>8.8249081</v>
      </c>
      <c r="BB11" s="18">
        <f t="shared" si="16"/>
        <v>7.2966983181818188</v>
      </c>
      <c r="BC11" s="18">
        <f t="shared" ref="BC11:BD11" si="17">+BC10/BC14</f>
        <v>5.74177055</v>
      </c>
      <c r="BD11" s="18">
        <f t="shared" si="17"/>
        <v>5.3135841428571426</v>
      </c>
      <c r="BE11" s="18">
        <f t="shared" ref="BE11:BG11" si="18">+BE10/BE14</f>
        <v>7.2111093181818182</v>
      </c>
      <c r="BF11" s="18">
        <f t="shared" si="18"/>
        <v>6.3734372380952387</v>
      </c>
      <c r="BG11" s="18">
        <f t="shared" si="18"/>
        <v>6.1328753000000003</v>
      </c>
      <c r="BH11" s="18">
        <f t="shared" ref="BH11:BL11" si="19">+BH10/BH14</f>
        <v>7.1536896363636364</v>
      </c>
      <c r="BI11" s="18">
        <f t="shared" si="19"/>
        <v>6.2569717727272725</v>
      </c>
      <c r="BJ11" s="18">
        <f t="shared" si="19"/>
        <v>7.3133911764705886</v>
      </c>
      <c r="BK11" s="18">
        <f t="shared" si="19"/>
        <v>11.860587227272729</v>
      </c>
      <c r="BL11" s="18">
        <f t="shared" si="19"/>
        <v>11.652319944444445</v>
      </c>
      <c r="BM11" s="18">
        <f>BM10/BM14</f>
        <v>6.6421049499999993</v>
      </c>
      <c r="BN11" s="18">
        <f>BN10/BN14</f>
        <v>7.6990694782608697</v>
      </c>
      <c r="BO11" s="18">
        <f>BO10/BO14</f>
        <v>7.1792300000000004</v>
      </c>
      <c r="BP11" s="18">
        <f>+BP10/BP14</f>
        <v>10.099500380952382</v>
      </c>
      <c r="BQ11" s="18">
        <f>+BQ10/BQ14</f>
        <v>7.8783633043478263</v>
      </c>
      <c r="BR11" s="18">
        <f>+BR10/BR14</f>
        <v>4.080506578947368</v>
      </c>
      <c r="BS11" s="18">
        <f t="shared" ref="BS11:BX11" si="20">+BS10/BS14</f>
        <v>3.9515900999999998</v>
      </c>
      <c r="BT11" s="18">
        <f t="shared" si="20"/>
        <v>4.5761115454545456</v>
      </c>
      <c r="BU11" s="18">
        <f t="shared" si="20"/>
        <v>4.9094368421052632</v>
      </c>
      <c r="BV11" s="18">
        <f t="shared" si="20"/>
        <v>4.8332305714285715</v>
      </c>
      <c r="BW11" s="18">
        <f t="shared" si="20"/>
        <v>4.5444019545454548</v>
      </c>
      <c r="BX11" s="18">
        <f t="shared" si="20"/>
        <v>2.2333755000000002</v>
      </c>
      <c r="BY11" s="18">
        <v>0</v>
      </c>
      <c r="BZ11" s="17">
        <f>+BZ10/BZ14</f>
        <v>4.7537353333333332</v>
      </c>
      <c r="CA11" s="17">
        <f>+CA10/CA14</f>
        <v>6.1145265499999999</v>
      </c>
      <c r="CB11" s="17">
        <f>+CB10/CB14</f>
        <v>5.0014217619047621</v>
      </c>
      <c r="CC11" s="17">
        <f>CC10/CC14</f>
        <v>7.2030197727272727</v>
      </c>
      <c r="CD11" s="17">
        <f>CD10/CD14</f>
        <v>4.4956749499999997</v>
      </c>
      <c r="CE11" s="17">
        <f>CE10/CE14</f>
        <v>11.272449652173913</v>
      </c>
      <c r="CF11" s="17">
        <f t="shared" ref="CF11:CK11" si="21">CF10/CF14</f>
        <v>6.9089473636363632</v>
      </c>
      <c r="CG11" s="17">
        <f t="shared" si="21"/>
        <v>6.3520672941176475</v>
      </c>
      <c r="CH11" s="17">
        <f t="shared" si="21"/>
        <v>6.5105879130434792</v>
      </c>
      <c r="CI11" s="17">
        <f t="shared" si="21"/>
        <v>5.7165220588235295</v>
      </c>
      <c r="CJ11" s="17">
        <f t="shared" si="21"/>
        <v>3.9408709523809526</v>
      </c>
      <c r="CK11" s="17">
        <f t="shared" si="21"/>
        <v>6.0944982272727266</v>
      </c>
      <c r="CL11" s="17">
        <f>+CL10/CL14</f>
        <v>7.9023356190476193</v>
      </c>
      <c r="CM11" s="17">
        <f>+CM10/CM14</f>
        <v>4.8602082500000003</v>
      </c>
      <c r="CN11" s="17">
        <f>+CN10/CN14</f>
        <v>4.3283033333333334</v>
      </c>
      <c r="CO11" s="17">
        <f>+CO10/CO14</f>
        <v>28.194243809523808</v>
      </c>
      <c r="CP11" s="18">
        <f>CP10/CP14</f>
        <v>5.0488419999999996</v>
      </c>
      <c r="CQ11" s="18">
        <f>+CQ10/CQ14</f>
        <v>20.174297695652175</v>
      </c>
      <c r="CR11" s="18">
        <f>+CR10/CR14</f>
        <v>4.2018140000000006</v>
      </c>
      <c r="CS11" s="18">
        <f t="shared" ref="CS11:CZ11" si="22">+CS10/CS14</f>
        <v>10.64551788888889</v>
      </c>
      <c r="CT11" s="18">
        <f t="shared" si="22"/>
        <v>4.5877564347826087</v>
      </c>
      <c r="CU11" s="18">
        <f t="shared" si="22"/>
        <v>4.1594609444444437</v>
      </c>
      <c r="CV11" s="18">
        <f t="shared" si="22"/>
        <v>9.4309887727272734</v>
      </c>
      <c r="CW11" s="18">
        <f t="shared" si="22"/>
        <v>5.1874731818181816</v>
      </c>
      <c r="CX11" s="18">
        <f t="shared" si="22"/>
        <v>6.2699210952380948</v>
      </c>
      <c r="CY11" s="18">
        <f t="shared" si="22"/>
        <v>6.9459688999999996</v>
      </c>
      <c r="CZ11" s="18">
        <f t="shared" si="22"/>
        <v>5.1828633636363639</v>
      </c>
      <c r="DA11" s="17">
        <v>8.7664310971659916</v>
      </c>
      <c r="DB11" s="18">
        <v>4.8551637085020243</v>
      </c>
      <c r="DC11" s="17">
        <v>5.8512594939759026</v>
      </c>
      <c r="DD11" s="18">
        <v>7.6762363266129032</v>
      </c>
      <c r="DE11" s="18">
        <v>7.9497835910931176</v>
      </c>
      <c r="DF11" s="18">
        <v>4.9240595821596242</v>
      </c>
      <c r="DG11" s="18">
        <v>6.3672188473895579</v>
      </c>
      <c r="DH11" s="18">
        <v>9.2773039279999985</v>
      </c>
      <c r="DI11" s="18">
        <v>11.84702512145749</v>
      </c>
      <c r="DJ11" s="13">
        <v>9.5080250326530606</v>
      </c>
      <c r="DK11" s="14" t="s">
        <v>52</v>
      </c>
      <c r="DL11" s="79"/>
    </row>
    <row r="12" spans="2:116" s="1" customFormat="1" ht="29.25" customHeight="1" x14ac:dyDescent="0.2">
      <c r="B12" s="14" t="s">
        <v>9</v>
      </c>
      <c r="C12" s="16">
        <v>108.81379200000001</v>
      </c>
      <c r="D12" s="16">
        <v>101.803995</v>
      </c>
      <c r="E12" s="16">
        <v>63.631227000000003</v>
      </c>
      <c r="F12" s="16">
        <v>84.115830000000003</v>
      </c>
      <c r="G12" s="16">
        <v>87.253236000000001</v>
      </c>
      <c r="H12" s="84">
        <f>SUM(C12:G12)</f>
        <v>445.61808000000008</v>
      </c>
      <c r="I12" s="16">
        <v>100.42148299999999</v>
      </c>
      <c r="J12" s="16">
        <v>99.379429000000002</v>
      </c>
      <c r="K12" s="16">
        <v>127.911402</v>
      </c>
      <c r="L12" s="16">
        <v>94.536151000000004</v>
      </c>
      <c r="M12" s="16">
        <v>102.78398799999999</v>
      </c>
      <c r="N12" s="16">
        <v>120.95959499999999</v>
      </c>
      <c r="O12" s="16">
        <v>66.726005000000001</v>
      </c>
      <c r="P12" s="16">
        <v>93.900197000000006</v>
      </c>
      <c r="Q12" s="16">
        <v>69.723239000000007</v>
      </c>
      <c r="R12" s="16">
        <v>58.473948999999998</v>
      </c>
      <c r="S12" s="16">
        <v>63.023423999999999</v>
      </c>
      <c r="T12" s="16">
        <v>74.412526</v>
      </c>
      <c r="U12" s="16">
        <v>114.15211600000001</v>
      </c>
      <c r="V12" s="16">
        <v>80.904319000000001</v>
      </c>
      <c r="W12" s="16">
        <v>70.38306</v>
      </c>
      <c r="X12" s="16">
        <v>69.065769000000003</v>
      </c>
      <c r="Y12" s="16">
        <v>68.266470999999996</v>
      </c>
      <c r="Z12" s="16">
        <v>82.169904000000002</v>
      </c>
      <c r="AA12" s="16">
        <v>51.771265999999997</v>
      </c>
      <c r="AB12" s="16">
        <v>83.331449000000006</v>
      </c>
      <c r="AC12" s="16">
        <v>62.514228000000003</v>
      </c>
      <c r="AD12" s="16">
        <v>60.239834999999999</v>
      </c>
      <c r="AE12" s="16">
        <v>77.318055999999999</v>
      </c>
      <c r="AF12" s="16">
        <v>93.132991000000004</v>
      </c>
      <c r="AG12" s="16">
        <v>92.967977000000005</v>
      </c>
      <c r="AH12" s="16">
        <v>83.735591999999997</v>
      </c>
      <c r="AI12" s="16">
        <v>104.47988100000001</v>
      </c>
      <c r="AJ12" s="16">
        <v>93.361461000000006</v>
      </c>
      <c r="AK12" s="16">
        <v>75.422397000000004</v>
      </c>
      <c r="AL12" s="16">
        <v>76.689836999999997</v>
      </c>
      <c r="AM12" s="16">
        <v>85.158064999999993</v>
      </c>
      <c r="AN12" s="16">
        <v>103.643963</v>
      </c>
      <c r="AO12" s="16">
        <v>64.139016999999996</v>
      </c>
      <c r="AP12" s="16">
        <v>115.625823</v>
      </c>
      <c r="AQ12" s="16">
        <v>112.99995199999999</v>
      </c>
      <c r="AR12" s="16">
        <v>111.94426199999999</v>
      </c>
      <c r="AS12" s="16">
        <v>79.874652999999995</v>
      </c>
      <c r="AT12" s="16">
        <v>100.366996</v>
      </c>
      <c r="AU12" s="16">
        <v>87.040049999999994</v>
      </c>
      <c r="AV12" s="16">
        <v>76.242191000000005</v>
      </c>
      <c r="AW12" s="16">
        <v>134.212717</v>
      </c>
      <c r="AX12" s="16">
        <v>95.141272999999998</v>
      </c>
      <c r="AY12" s="16">
        <v>143.56381099999999</v>
      </c>
      <c r="AZ12" s="16">
        <v>87.014887000000002</v>
      </c>
      <c r="BA12" s="16">
        <v>79.990134999999995</v>
      </c>
      <c r="BB12" s="16">
        <v>96.368504999999999</v>
      </c>
      <c r="BC12" s="16">
        <v>89.280901999999998</v>
      </c>
      <c r="BD12" s="16">
        <v>86.555993000000001</v>
      </c>
      <c r="BE12" s="16">
        <v>118.33856400000001</v>
      </c>
      <c r="BF12" s="16">
        <v>113.192561</v>
      </c>
      <c r="BG12" s="16">
        <v>95.478277000000006</v>
      </c>
      <c r="BH12" s="16">
        <v>118.878674</v>
      </c>
      <c r="BI12" s="16">
        <v>102.46293799999999</v>
      </c>
      <c r="BJ12" s="16">
        <v>83.561104999999998</v>
      </c>
      <c r="BK12" s="16">
        <v>156.00866400000001</v>
      </c>
      <c r="BL12" s="16">
        <v>137.93711300000001</v>
      </c>
      <c r="BM12" s="16">
        <v>125.634907</v>
      </c>
      <c r="BN12" s="16">
        <v>158.63573199999999</v>
      </c>
      <c r="BO12" s="16">
        <v>128.427548</v>
      </c>
      <c r="BP12" s="16">
        <v>199.651229</v>
      </c>
      <c r="BQ12" s="16">
        <v>168.35333499999999</v>
      </c>
      <c r="BR12" s="16">
        <v>98.329800000000006</v>
      </c>
      <c r="BS12" s="16">
        <v>98.637437000000006</v>
      </c>
      <c r="BT12" s="16">
        <v>148.26957999999999</v>
      </c>
      <c r="BU12" s="16">
        <v>109.990582</v>
      </c>
      <c r="BV12" s="16">
        <v>115.839333</v>
      </c>
      <c r="BW12" s="16">
        <v>114.264877</v>
      </c>
      <c r="BX12" s="16">
        <v>27.856725000000001</v>
      </c>
      <c r="BY12" s="16">
        <v>0</v>
      </c>
      <c r="BZ12" s="15">
        <v>52.286763999999998</v>
      </c>
      <c r="CA12" s="15">
        <v>115.820121</v>
      </c>
      <c r="CB12" s="15">
        <v>93.098603999999995</v>
      </c>
      <c r="CC12" s="15">
        <v>136.27355700000001</v>
      </c>
      <c r="CD12" s="15">
        <v>88.805276000000006</v>
      </c>
      <c r="CE12" s="15">
        <v>118.572292</v>
      </c>
      <c r="CF12" s="15">
        <v>125.663663</v>
      </c>
      <c r="CG12" s="15">
        <v>89.077262000000005</v>
      </c>
      <c r="CH12" s="15">
        <v>154.532062</v>
      </c>
      <c r="CI12" s="15">
        <v>92.824203999999995</v>
      </c>
      <c r="CJ12" s="15">
        <v>79.877412000000007</v>
      </c>
      <c r="CK12" s="15">
        <f>112130693/1000000</f>
        <v>112.13069299999999</v>
      </c>
      <c r="CL12" s="15">
        <v>103.191757</v>
      </c>
      <c r="CM12" s="15">
        <v>80.482006999999996</v>
      </c>
      <c r="CN12" s="15">
        <v>65.748603000000003</v>
      </c>
      <c r="CO12" s="15">
        <v>187.261371</v>
      </c>
      <c r="CP12" s="16">
        <v>87.919267000000005</v>
      </c>
      <c r="CQ12" s="16">
        <v>139.13453200000001</v>
      </c>
      <c r="CR12" s="16">
        <v>80.729907999999995</v>
      </c>
      <c r="CS12" s="16">
        <v>74.238788</v>
      </c>
      <c r="CT12" s="16">
        <v>72.608909999999995</v>
      </c>
      <c r="CU12" s="16">
        <v>60.358218000000001</v>
      </c>
      <c r="CV12" s="16">
        <v>120.161523</v>
      </c>
      <c r="CW12" s="16">
        <v>102.007419</v>
      </c>
      <c r="CX12" s="16">
        <v>107.612703</v>
      </c>
      <c r="CY12" s="16">
        <v>117.608819</v>
      </c>
      <c r="CZ12" s="16">
        <v>96.240442000000002</v>
      </c>
      <c r="DA12" s="15">
        <v>1072.2513880000001</v>
      </c>
      <c r="DB12" s="10">
        <v>913.24946399999999</v>
      </c>
      <c r="DC12" s="13">
        <v>1120.1682269999999</v>
      </c>
      <c r="DD12" s="10">
        <v>1155.6521130000001</v>
      </c>
      <c r="DE12" s="10">
        <v>1538.207312</v>
      </c>
      <c r="DF12" s="10">
        <v>1142.7471579999999</v>
      </c>
      <c r="DG12" s="10">
        <v>1247.1787880000002</v>
      </c>
      <c r="DH12" s="10">
        <v>1245.8819000000001</v>
      </c>
      <c r="DI12" s="10">
        <v>1716.738662</v>
      </c>
      <c r="DJ12" s="13">
        <v>1836.7119829999999</v>
      </c>
      <c r="DK12" s="14" t="s">
        <v>5</v>
      </c>
      <c r="DL12" s="79"/>
    </row>
    <row r="13" spans="2:116" s="1" customFormat="1" ht="29.25" customHeight="1" x14ac:dyDescent="0.2">
      <c r="B13" s="14" t="s">
        <v>10</v>
      </c>
      <c r="C13" s="16">
        <v>81.521000000000001</v>
      </c>
      <c r="D13" s="16">
        <v>85.751000000000005</v>
      </c>
      <c r="E13" s="16">
        <v>55.201999999999998</v>
      </c>
      <c r="F13" s="16">
        <v>69.884</v>
      </c>
      <c r="G13" s="16">
        <v>66.625</v>
      </c>
      <c r="H13" s="84">
        <f>SUM(C13:G13)</f>
        <v>358.983</v>
      </c>
      <c r="I13" s="16">
        <v>71.319000000000003</v>
      </c>
      <c r="J13" s="16">
        <v>72.938000000000002</v>
      </c>
      <c r="K13" s="16">
        <v>91.290999999999997</v>
      </c>
      <c r="L13" s="16">
        <v>80.436999999999998</v>
      </c>
      <c r="M13" s="16">
        <v>73.094999999999999</v>
      </c>
      <c r="N13" s="16">
        <v>82.875</v>
      </c>
      <c r="O13" s="16">
        <v>46.670999999999999</v>
      </c>
      <c r="P13" s="16">
        <v>59.881999999999998</v>
      </c>
      <c r="Q13" s="16">
        <v>43.566000000000003</v>
      </c>
      <c r="R13" s="16">
        <v>35.798000000000002</v>
      </c>
      <c r="S13" s="16">
        <v>41.813000000000002</v>
      </c>
      <c r="T13" s="16">
        <v>47.54</v>
      </c>
      <c r="U13" s="24">
        <v>41.231999999999999</v>
      </c>
      <c r="V13" s="24">
        <v>44.783999999999999</v>
      </c>
      <c r="W13" s="24">
        <v>45.642000000000003</v>
      </c>
      <c r="X13" s="24">
        <v>38.963000000000001</v>
      </c>
      <c r="Y13" s="24">
        <v>42.537999999999997</v>
      </c>
      <c r="Z13" s="24">
        <v>52.845999999999997</v>
      </c>
      <c r="AA13" s="24">
        <v>34.698999999999998</v>
      </c>
      <c r="AB13" s="24">
        <v>49.137</v>
      </c>
      <c r="AC13" s="24">
        <v>43.69</v>
      </c>
      <c r="AD13" s="24">
        <v>42.036999999999999</v>
      </c>
      <c r="AE13" s="24">
        <v>48.223999999999997</v>
      </c>
      <c r="AF13" s="24">
        <v>59.472000000000001</v>
      </c>
      <c r="AG13" s="24">
        <v>51.905000000000001</v>
      </c>
      <c r="AH13" s="24">
        <v>48.033999999999999</v>
      </c>
      <c r="AI13" s="24">
        <v>53.83</v>
      </c>
      <c r="AJ13" s="24">
        <v>53.182000000000002</v>
      </c>
      <c r="AK13" s="24">
        <v>48.543999999999997</v>
      </c>
      <c r="AL13" s="24">
        <v>54.582000000000001</v>
      </c>
      <c r="AM13" s="24">
        <v>51.606000000000002</v>
      </c>
      <c r="AN13" s="24">
        <v>66.808999999999997</v>
      </c>
      <c r="AO13" s="24">
        <v>43.493000000000002</v>
      </c>
      <c r="AP13" s="24">
        <v>60.591999999999999</v>
      </c>
      <c r="AQ13" s="24">
        <v>75.744</v>
      </c>
      <c r="AR13" s="24">
        <v>77.671000000000006</v>
      </c>
      <c r="AS13" s="24">
        <v>45.734999999999999</v>
      </c>
      <c r="AT13" s="24">
        <v>52.654000000000003</v>
      </c>
      <c r="AU13" s="24">
        <v>57.875</v>
      </c>
      <c r="AV13" s="24">
        <v>51.710999999999999</v>
      </c>
      <c r="AW13" s="24">
        <v>76.350999999999999</v>
      </c>
      <c r="AX13" s="24">
        <v>77.957999999999998</v>
      </c>
      <c r="AY13" s="24">
        <v>74.704999999999998</v>
      </c>
      <c r="AZ13" s="24">
        <v>65.185000000000002</v>
      </c>
      <c r="BA13" s="24">
        <v>64.203000000000003</v>
      </c>
      <c r="BB13" s="24">
        <v>59.966000000000001</v>
      </c>
      <c r="BC13" s="16">
        <v>51.587000000000003</v>
      </c>
      <c r="BD13" s="16">
        <v>59.988</v>
      </c>
      <c r="BE13" s="16">
        <v>64.688000000000002</v>
      </c>
      <c r="BF13" s="16">
        <v>76.308999999999997</v>
      </c>
      <c r="BG13" s="16">
        <v>65.727999999999994</v>
      </c>
      <c r="BH13" s="16">
        <v>67.588999999999999</v>
      </c>
      <c r="BI13" s="16">
        <v>62.244</v>
      </c>
      <c r="BJ13" s="16">
        <v>54.417000000000002</v>
      </c>
      <c r="BK13" s="16">
        <v>102.74299999999999</v>
      </c>
      <c r="BL13" s="16">
        <v>80.099999999999994</v>
      </c>
      <c r="BM13" s="16">
        <v>59.378999999999998</v>
      </c>
      <c r="BN13" s="16">
        <v>61.476999999999997</v>
      </c>
      <c r="BO13" s="16">
        <v>58.524000000000001</v>
      </c>
      <c r="BP13" s="16">
        <v>65.135999999999996</v>
      </c>
      <c r="BQ13" s="16">
        <v>51.962000000000003</v>
      </c>
      <c r="BR13" s="16">
        <v>34.31</v>
      </c>
      <c r="BS13" s="16">
        <v>35.15</v>
      </c>
      <c r="BT13" s="16">
        <v>52.462000000000003</v>
      </c>
      <c r="BU13" s="16">
        <v>40.731999999999999</v>
      </c>
      <c r="BV13" s="16">
        <v>43.771000000000001</v>
      </c>
      <c r="BW13" s="16">
        <v>38.213999999999999</v>
      </c>
      <c r="BX13" s="16">
        <v>10.356</v>
      </c>
      <c r="BY13" s="16">
        <v>0</v>
      </c>
      <c r="BZ13" s="15">
        <v>24.69</v>
      </c>
      <c r="CA13" s="15">
        <v>45.223999999999997</v>
      </c>
      <c r="CB13" s="15">
        <v>44.154000000000003</v>
      </c>
      <c r="CC13" s="15">
        <v>37.204000000000001</v>
      </c>
      <c r="CD13" s="15">
        <v>34.959000000000003</v>
      </c>
      <c r="CE13" s="15">
        <v>43.509</v>
      </c>
      <c r="CF13" s="15">
        <v>47.404000000000003</v>
      </c>
      <c r="CG13" s="15">
        <v>35.462000000000003</v>
      </c>
      <c r="CH13" s="15">
        <v>61.037999999999997</v>
      </c>
      <c r="CI13" s="15">
        <v>43.892000000000003</v>
      </c>
      <c r="CJ13" s="15">
        <v>35.729999999999997</v>
      </c>
      <c r="CK13" s="15">
        <f>43828/1000</f>
        <v>43.828000000000003</v>
      </c>
      <c r="CL13" s="15">
        <v>44.637999999999998</v>
      </c>
      <c r="CM13" s="15">
        <v>39.43</v>
      </c>
      <c r="CN13" s="15">
        <v>35.917000000000002</v>
      </c>
      <c r="CO13" s="15">
        <v>35.616</v>
      </c>
      <c r="CP13" s="16">
        <v>46.344999999999999</v>
      </c>
      <c r="CQ13" s="16">
        <v>57.972000000000001</v>
      </c>
      <c r="CR13" s="16">
        <v>36.890999999999998</v>
      </c>
      <c r="CS13" s="16">
        <v>29.472999999999999</v>
      </c>
      <c r="CT13" s="16">
        <v>31.402999999999999</v>
      </c>
      <c r="CU13" s="16">
        <v>26.582999999999998</v>
      </c>
      <c r="CV13" s="16">
        <v>46.877000000000002</v>
      </c>
      <c r="CW13" s="16">
        <v>51.854999999999997</v>
      </c>
      <c r="CX13" s="16">
        <v>52.052999999999997</v>
      </c>
      <c r="CY13" s="16">
        <v>49.465000000000003</v>
      </c>
      <c r="CZ13" s="16">
        <v>47.220999999999997</v>
      </c>
      <c r="DA13" s="15">
        <v>747.22500000000002</v>
      </c>
      <c r="DB13" s="10">
        <v>543.26400000000001</v>
      </c>
      <c r="DC13" s="13">
        <v>685.99200000000008</v>
      </c>
      <c r="DD13" s="10">
        <v>737.91799999999989</v>
      </c>
      <c r="DE13" s="10">
        <v>818.33399999999995</v>
      </c>
      <c r="DF13" s="10">
        <v>421.02499999999998</v>
      </c>
      <c r="DG13" s="10">
        <v>503.01100000000008</v>
      </c>
      <c r="DH13" s="10">
        <v>511.75400000000002</v>
      </c>
      <c r="DI13" s="10">
        <v>717.46500000000003</v>
      </c>
      <c r="DJ13" s="13">
        <v>786.15599999999995</v>
      </c>
      <c r="DK13" s="14" t="s">
        <v>6</v>
      </c>
      <c r="DL13" s="79"/>
    </row>
    <row r="14" spans="2:116" s="1" customFormat="1" ht="29.25" customHeight="1" x14ac:dyDescent="0.2">
      <c r="B14" s="14" t="s">
        <v>2</v>
      </c>
      <c r="C14" s="48">
        <v>17</v>
      </c>
      <c r="D14" s="48">
        <v>21</v>
      </c>
      <c r="E14" s="48">
        <v>21</v>
      </c>
      <c r="F14" s="48">
        <v>20</v>
      </c>
      <c r="G14" s="48">
        <v>20</v>
      </c>
      <c r="H14" s="101">
        <f>SUM(C14:G14)</f>
        <v>99</v>
      </c>
      <c r="I14" s="48">
        <v>22</v>
      </c>
      <c r="J14" s="48">
        <v>21</v>
      </c>
      <c r="K14" s="48">
        <v>22</v>
      </c>
      <c r="L14" s="48">
        <v>21</v>
      </c>
      <c r="M14" s="48">
        <v>21</v>
      </c>
      <c r="N14" s="48">
        <v>23</v>
      </c>
      <c r="O14" s="48">
        <v>17</v>
      </c>
      <c r="P14" s="48">
        <v>19</v>
      </c>
      <c r="Q14" s="48">
        <v>20</v>
      </c>
      <c r="R14" s="48">
        <v>20</v>
      </c>
      <c r="S14" s="48">
        <v>20</v>
      </c>
      <c r="T14" s="48">
        <v>21</v>
      </c>
      <c r="U14" s="48">
        <v>22</v>
      </c>
      <c r="V14" s="48">
        <v>20</v>
      </c>
      <c r="W14" s="48">
        <v>23</v>
      </c>
      <c r="X14" s="48">
        <v>20</v>
      </c>
      <c r="Y14" s="48">
        <v>21</v>
      </c>
      <c r="Z14" s="48">
        <v>22</v>
      </c>
      <c r="AA14" s="48">
        <v>15</v>
      </c>
      <c r="AB14" s="48">
        <v>21</v>
      </c>
      <c r="AC14" s="48">
        <v>19</v>
      </c>
      <c r="AD14" s="48">
        <v>21</v>
      </c>
      <c r="AE14" s="48">
        <v>21</v>
      </c>
      <c r="AF14" s="48">
        <v>22</v>
      </c>
      <c r="AG14" s="48">
        <v>20</v>
      </c>
      <c r="AH14" s="48">
        <v>22</v>
      </c>
      <c r="AI14" s="48">
        <v>23</v>
      </c>
      <c r="AJ14" s="48">
        <v>19</v>
      </c>
      <c r="AK14" s="48">
        <v>23</v>
      </c>
      <c r="AL14" s="48">
        <v>21</v>
      </c>
      <c r="AM14" s="48">
        <v>17</v>
      </c>
      <c r="AN14" s="48">
        <v>22</v>
      </c>
      <c r="AO14" s="48">
        <v>18</v>
      </c>
      <c r="AP14" s="48">
        <v>22</v>
      </c>
      <c r="AQ14" s="48">
        <v>20</v>
      </c>
      <c r="AR14" s="48">
        <v>22</v>
      </c>
      <c r="AS14" s="48">
        <v>20</v>
      </c>
      <c r="AT14" s="48">
        <v>22</v>
      </c>
      <c r="AU14" s="48">
        <v>22</v>
      </c>
      <c r="AV14" s="48">
        <v>21</v>
      </c>
      <c r="AW14" s="48">
        <v>23</v>
      </c>
      <c r="AX14" s="48">
        <v>18</v>
      </c>
      <c r="AY14" s="48">
        <v>22</v>
      </c>
      <c r="AZ14" s="48">
        <v>17</v>
      </c>
      <c r="BA14" s="48">
        <v>20</v>
      </c>
      <c r="BB14" s="48">
        <v>22</v>
      </c>
      <c r="BC14" s="48">
        <v>20</v>
      </c>
      <c r="BD14" s="48">
        <v>21</v>
      </c>
      <c r="BE14" s="48">
        <v>22</v>
      </c>
      <c r="BF14" s="48">
        <v>21</v>
      </c>
      <c r="BG14" s="48">
        <v>20</v>
      </c>
      <c r="BH14" s="48">
        <v>22</v>
      </c>
      <c r="BI14" s="48">
        <v>22</v>
      </c>
      <c r="BJ14" s="48">
        <v>17</v>
      </c>
      <c r="BK14" s="48">
        <v>22</v>
      </c>
      <c r="BL14" s="48">
        <v>18</v>
      </c>
      <c r="BM14" s="48">
        <v>20</v>
      </c>
      <c r="BN14" s="48">
        <v>23</v>
      </c>
      <c r="BO14" s="48">
        <v>19</v>
      </c>
      <c r="BP14" s="48">
        <v>21</v>
      </c>
      <c r="BQ14" s="48">
        <v>23</v>
      </c>
      <c r="BR14" s="48">
        <v>19</v>
      </c>
      <c r="BS14" s="48">
        <v>20</v>
      </c>
      <c r="BT14" s="48">
        <v>22</v>
      </c>
      <c r="BU14" s="48">
        <v>19</v>
      </c>
      <c r="BV14" s="48">
        <v>21</v>
      </c>
      <c r="BW14" s="48">
        <v>22</v>
      </c>
      <c r="BX14" s="48">
        <v>14</v>
      </c>
      <c r="BY14" s="48">
        <v>0</v>
      </c>
      <c r="BZ14" s="19">
        <v>12</v>
      </c>
      <c r="CA14" s="19">
        <v>20</v>
      </c>
      <c r="CB14" s="19">
        <v>21</v>
      </c>
      <c r="CC14" s="19">
        <v>22</v>
      </c>
      <c r="CD14" s="19">
        <v>20</v>
      </c>
      <c r="CE14" s="19">
        <v>23</v>
      </c>
      <c r="CF14" s="19">
        <v>22</v>
      </c>
      <c r="CG14" s="19">
        <v>17</v>
      </c>
      <c r="CH14" s="19">
        <v>23</v>
      </c>
      <c r="CI14" s="19">
        <v>17</v>
      </c>
      <c r="CJ14" s="19">
        <v>21</v>
      </c>
      <c r="CK14" s="19">
        <v>22</v>
      </c>
      <c r="CL14" s="19">
        <v>21</v>
      </c>
      <c r="CM14" s="19">
        <v>20</v>
      </c>
      <c r="CN14" s="19">
        <v>21</v>
      </c>
      <c r="CO14" s="19">
        <v>21</v>
      </c>
      <c r="CP14" s="6">
        <v>20</v>
      </c>
      <c r="CQ14" s="6">
        <v>23</v>
      </c>
      <c r="CR14" s="6">
        <v>20</v>
      </c>
      <c r="CS14" s="6">
        <v>18</v>
      </c>
      <c r="CT14" s="6">
        <v>23</v>
      </c>
      <c r="CU14" s="6">
        <v>18</v>
      </c>
      <c r="CV14" s="6">
        <v>22</v>
      </c>
      <c r="CW14" s="6">
        <v>22</v>
      </c>
      <c r="CX14" s="6">
        <v>21</v>
      </c>
      <c r="CY14" s="6">
        <v>20</v>
      </c>
      <c r="CZ14" s="6">
        <v>22</v>
      </c>
      <c r="DA14" s="15">
        <v>247</v>
      </c>
      <c r="DB14" s="7">
        <v>247</v>
      </c>
      <c r="DC14" s="8">
        <v>249</v>
      </c>
      <c r="DD14" s="7">
        <v>248</v>
      </c>
      <c r="DE14" s="7">
        <v>247</v>
      </c>
      <c r="DF14" s="7">
        <v>213</v>
      </c>
      <c r="DG14" s="7">
        <v>249</v>
      </c>
      <c r="DH14" s="7">
        <v>250</v>
      </c>
      <c r="DI14" s="7">
        <v>247</v>
      </c>
      <c r="DJ14" s="8">
        <v>245</v>
      </c>
      <c r="DK14" s="14" t="s">
        <v>1</v>
      </c>
      <c r="DL14" s="79"/>
    </row>
    <row r="15" spans="2:116" s="1" customFormat="1" ht="29.25" customHeight="1" x14ac:dyDescent="0.2">
      <c r="B15" s="56" t="s">
        <v>12</v>
      </c>
      <c r="C15" s="24">
        <v>1.7168714175773239</v>
      </c>
      <c r="D15" s="24">
        <v>1.5706637253051987</v>
      </c>
      <c r="E15" s="24">
        <v>0.9700466824931302</v>
      </c>
      <c r="F15" s="24">
        <v>1.2958802802678397</v>
      </c>
      <c r="G15" s="24">
        <v>1.3442148513776297</v>
      </c>
      <c r="H15" s="85">
        <f>SUM(C15:G15)</f>
        <v>6.8976769570211225</v>
      </c>
      <c r="I15" s="24">
        <v>1.5426432058820101</v>
      </c>
      <c r="J15" s="24">
        <v>1.5278221206730442</v>
      </c>
      <c r="K15" s="24">
        <v>1.9998204033685223</v>
      </c>
      <c r="L15" s="24">
        <v>1.4303337201910684</v>
      </c>
      <c r="M15" s="24">
        <v>1.6159813826396145</v>
      </c>
      <c r="N15" s="24">
        <v>1.9097954204671554</v>
      </c>
      <c r="O15" s="24">
        <v>1.076752169691727</v>
      </c>
      <c r="P15" s="24">
        <v>1.5472349371121903</v>
      </c>
      <c r="Q15" s="24">
        <v>1.1442733482481504</v>
      </c>
      <c r="R15" s="24">
        <v>0.94086771565519056</v>
      </c>
      <c r="S15" s="24">
        <v>1.0099608429903932</v>
      </c>
      <c r="T15" s="24">
        <v>1.194847401102388</v>
      </c>
      <c r="U15" s="24">
        <v>1.8228401811222956</v>
      </c>
      <c r="V15" s="24">
        <v>1.2990997840493093</v>
      </c>
      <c r="W15" s="24">
        <v>1.1013861259765501</v>
      </c>
      <c r="X15" s="24">
        <v>1.102073189452516</v>
      </c>
      <c r="Y15" s="24">
        <v>1.0903696184040801</v>
      </c>
      <c r="Z15" s="24">
        <v>1.336087590251932</v>
      </c>
      <c r="AA15" s="24">
        <v>0.83645160815821828</v>
      </c>
      <c r="AB15" s="24">
        <v>1.3585142280355287</v>
      </c>
      <c r="AC15" s="24">
        <v>1.0201298605791773</v>
      </c>
      <c r="AD15" s="24">
        <v>0.96286507779362873</v>
      </c>
      <c r="AE15" s="24">
        <v>1.2311591290670145</v>
      </c>
      <c r="AF15" s="24">
        <v>1.4829359424504829</v>
      </c>
      <c r="AG15" s="24">
        <v>1.4801212579546805</v>
      </c>
      <c r="AH15" s="24">
        <v>1.333966922491957</v>
      </c>
      <c r="AI15" s="24">
        <v>1.663426327436152</v>
      </c>
      <c r="AJ15" s="24">
        <v>1.4940471671192546</v>
      </c>
      <c r="AK15" s="24">
        <v>1.2072612504849582</v>
      </c>
      <c r="AL15" s="24">
        <v>1.2186488907995034</v>
      </c>
      <c r="AM15" s="24">
        <v>1.3521399486407979</v>
      </c>
      <c r="AN15" s="24">
        <v>1.7034572743083565</v>
      </c>
      <c r="AO15" s="24">
        <v>1.0541672849352293</v>
      </c>
      <c r="AP15" s="24">
        <v>1.8933543492527267</v>
      </c>
      <c r="AQ15" s="24">
        <v>1.8503561318179707</v>
      </c>
      <c r="AR15" s="24">
        <v>1.8369146812275841</v>
      </c>
      <c r="AS15" s="24">
        <v>1.29560885170879</v>
      </c>
      <c r="AT15" s="24">
        <v>1.6280054254134948</v>
      </c>
      <c r="AU15" s="24">
        <v>1.4118353569958599</v>
      </c>
      <c r="AV15" s="24">
        <v>1.2161404639540065</v>
      </c>
      <c r="AW15" s="24">
        <v>2.1427518665967273</v>
      </c>
      <c r="AX15" s="24">
        <v>1.5345443392096689</v>
      </c>
      <c r="AY15" s="24">
        <v>2.3132207481084919</v>
      </c>
      <c r="AZ15" s="24">
        <v>1.4020569710476403</v>
      </c>
      <c r="BA15" s="57">
        <v>1.2828015165983617</v>
      </c>
      <c r="BB15" s="57">
        <v>1.5349992488007771</v>
      </c>
      <c r="BC15" s="57">
        <v>1.4230114949410761</v>
      </c>
      <c r="BD15" s="49">
        <v>1.3784552725424903</v>
      </c>
      <c r="BE15" s="49">
        <v>1.8785918855940382</v>
      </c>
      <c r="BF15" s="49">
        <v>1.7962332709717279</v>
      </c>
      <c r="BG15" s="49">
        <v>1.5151283466627694</v>
      </c>
      <c r="BH15" s="49">
        <v>1.8861659072121413</v>
      </c>
      <c r="BI15" s="49">
        <v>1.6240927846381297</v>
      </c>
      <c r="BJ15" s="49">
        <v>1.3175331725514015</v>
      </c>
      <c r="BK15" s="49">
        <v>2.4590217658587328</v>
      </c>
      <c r="BL15" s="49">
        <v>2.155490189163654</v>
      </c>
      <c r="BM15" s="49">
        <v>1.96324834966633</v>
      </c>
      <c r="BN15" s="49">
        <v>2.4705394409556618</v>
      </c>
      <c r="BO15" s="49">
        <v>1.9957360325209412</v>
      </c>
      <c r="BP15" s="49">
        <v>3.1054319358105329</v>
      </c>
      <c r="BQ15" s="49">
        <v>2.615003704419927</v>
      </c>
      <c r="BR15" s="49">
        <v>1.5270649031246055</v>
      </c>
      <c r="BS15" s="49">
        <v>1.5311291609334099</v>
      </c>
      <c r="BT15" s="49">
        <v>2.3017840669177501</v>
      </c>
      <c r="BU15" s="49">
        <v>1.7065230255747261</v>
      </c>
      <c r="BV15" s="49">
        <v>1.7250671138663636</v>
      </c>
      <c r="BW15" s="49">
        <v>1.7002127233932531</v>
      </c>
      <c r="BX15" s="49">
        <v>0.4101130690685113</v>
      </c>
      <c r="BY15" s="49">
        <v>0</v>
      </c>
      <c r="BZ15" s="20">
        <v>0.76691970861552716</v>
      </c>
      <c r="CA15" s="20">
        <v>1.6983499563917579</v>
      </c>
      <c r="CB15" s="20">
        <v>1.3650482206181764</v>
      </c>
      <c r="CC15" s="13">
        <v>1.9903917527053752</v>
      </c>
      <c r="CD15" s="13">
        <v>1.2970769446278165</v>
      </c>
      <c r="CE15" s="13">
        <v>1.7292119823371648</v>
      </c>
      <c r="CF15" s="13">
        <v>1.835438512881687</v>
      </c>
      <c r="CG15" s="13">
        <v>1.3004428442248328</v>
      </c>
      <c r="CH15" s="13">
        <v>2.2557733414500056</v>
      </c>
      <c r="CI15" s="13">
        <v>1.3562048665787823</v>
      </c>
      <c r="CJ15" s="21">
        <v>1.1716682306951887</v>
      </c>
      <c r="CK15" s="21">
        <v>1.64476999672868</v>
      </c>
      <c r="CL15" s="21">
        <v>1.5112123687615664</v>
      </c>
      <c r="CM15" s="21">
        <v>1.1784508986430204</v>
      </c>
      <c r="CN15" s="16">
        <v>0.96222516619100185</v>
      </c>
      <c r="CO15" s="16">
        <v>2.750787990473083</v>
      </c>
      <c r="CP15" s="16">
        <v>1.3</v>
      </c>
      <c r="CQ15" s="16">
        <v>2.0565135854548493</v>
      </c>
      <c r="CR15" s="16">
        <v>1.1932490817917158</v>
      </c>
      <c r="CS15" s="16">
        <v>1.097331298476985</v>
      </c>
      <c r="CT15" s="16">
        <v>1.0776202158465535</v>
      </c>
      <c r="CU15" s="16">
        <v>0.89576784529124076</v>
      </c>
      <c r="CV15" s="16">
        <v>1.7857338347108083</v>
      </c>
      <c r="CW15" s="16">
        <v>1.5166214451618076</v>
      </c>
      <c r="CX15" s="16">
        <v>1.957612834442175</v>
      </c>
      <c r="CY15" s="16">
        <v>1.7485792580984081</v>
      </c>
      <c r="CZ15" s="16">
        <v>1.452606010714127</v>
      </c>
      <c r="DA15" s="15">
        <v>16.940332668021455</v>
      </c>
      <c r="DB15" s="10">
        <v>14.643912335340733</v>
      </c>
      <c r="DC15" s="13">
        <v>18.087861486469166</v>
      </c>
      <c r="DD15" s="10">
        <v>18.563431555917383</v>
      </c>
      <c r="DE15" s="10">
        <v>24.167213081606061</v>
      </c>
      <c r="DF15" s="10">
        <v>17.347215652924007</v>
      </c>
      <c r="DG15" s="10">
        <v>18.232866905825119</v>
      </c>
      <c r="DH15" s="10">
        <v>18.832423400461757</v>
      </c>
      <c r="DI15" s="10">
        <v>25.700294052490758</v>
      </c>
      <c r="DJ15" s="13">
        <v>27.20623090091506</v>
      </c>
      <c r="DK15" s="14" t="s">
        <v>11</v>
      </c>
      <c r="DL15" s="79"/>
    </row>
    <row r="16" spans="2:116" s="1" customFormat="1" ht="29.25" customHeight="1" x14ac:dyDescent="0.2">
      <c r="B16" s="14" t="s">
        <v>72</v>
      </c>
      <c r="C16" s="24">
        <v>4068.49</v>
      </c>
      <c r="D16" s="24">
        <v>3932.35</v>
      </c>
      <c r="E16" s="24">
        <v>3641.25</v>
      </c>
      <c r="F16" s="24">
        <v>3598.78</v>
      </c>
      <c r="G16" s="24">
        <v>3531.1</v>
      </c>
      <c r="H16" s="85">
        <f>+C16</f>
        <v>4068.49</v>
      </c>
      <c r="I16" s="16">
        <v>3611.62</v>
      </c>
      <c r="J16" s="16">
        <v>3433.68</v>
      </c>
      <c r="K16" s="16">
        <v>3318.1</v>
      </c>
      <c r="L16" s="16">
        <v>3033.21</v>
      </c>
      <c r="M16" s="16">
        <v>2974.35</v>
      </c>
      <c r="N16" s="16">
        <v>2914.79</v>
      </c>
      <c r="O16" s="16">
        <v>2777.45</v>
      </c>
      <c r="P16" s="16">
        <v>2659.71</v>
      </c>
      <c r="Q16" s="16">
        <v>2493.09</v>
      </c>
      <c r="R16" s="16">
        <v>2640.95</v>
      </c>
      <c r="S16" s="16">
        <v>2592.54</v>
      </c>
      <c r="T16" s="16">
        <v>2615.83</v>
      </c>
      <c r="U16" s="13">
        <v>2488.7600000000002</v>
      </c>
      <c r="V16" s="13">
        <v>2420.12</v>
      </c>
      <c r="W16" s="13">
        <v>2406.02</v>
      </c>
      <c r="X16" s="13">
        <v>2374</v>
      </c>
      <c r="Y16" s="13">
        <v>2413.14</v>
      </c>
      <c r="Z16" s="13">
        <v>2407.09</v>
      </c>
      <c r="AA16" s="13">
        <v>2393.5300000000002</v>
      </c>
      <c r="AB16" s="13">
        <v>2402.25</v>
      </c>
      <c r="AC16" s="13">
        <v>2390.5500000000002</v>
      </c>
      <c r="AD16" s="13">
        <v>2437.7199999999998</v>
      </c>
      <c r="AE16" s="13">
        <v>2467.25</v>
      </c>
      <c r="AF16" s="13">
        <v>2480.7600000000002</v>
      </c>
      <c r="AG16" s="13">
        <v>2431.21</v>
      </c>
      <c r="AH16" s="13">
        <v>2406.8000000000002</v>
      </c>
      <c r="AI16" s="13">
        <v>2414.75</v>
      </c>
      <c r="AJ16" s="13">
        <v>2414.02</v>
      </c>
      <c r="AK16" s="13">
        <v>2408.69</v>
      </c>
      <c r="AL16" s="13">
        <v>2445.9</v>
      </c>
      <c r="AM16" s="13">
        <v>2465.52</v>
      </c>
      <c r="AN16" s="13">
        <v>2481.35</v>
      </c>
      <c r="AO16" s="13">
        <v>2461.48</v>
      </c>
      <c r="AP16" s="13">
        <v>2601.1999999999998</v>
      </c>
      <c r="AQ16" s="13">
        <v>2655.08</v>
      </c>
      <c r="AR16" s="13">
        <v>2676.5</v>
      </c>
      <c r="AS16" s="13">
        <v>2501.6</v>
      </c>
      <c r="AT16" s="13">
        <v>2492.9</v>
      </c>
      <c r="AU16" s="13">
        <v>2441.9699999999998</v>
      </c>
      <c r="AV16" s="13">
        <v>2483.64</v>
      </c>
      <c r="AW16" s="13">
        <v>2546.9499999999998</v>
      </c>
      <c r="AX16" s="13">
        <v>2607.1</v>
      </c>
      <c r="AY16" s="13">
        <v>2476.0300000000002</v>
      </c>
      <c r="AZ16" s="13">
        <v>2472.5100000000002</v>
      </c>
      <c r="BA16" s="13">
        <v>2408.0700000000002</v>
      </c>
      <c r="BB16" s="13">
        <v>2228.12</v>
      </c>
      <c r="BC16" s="13">
        <v>2148.34</v>
      </c>
      <c r="BD16" s="13">
        <v>2164.92</v>
      </c>
      <c r="BE16" s="13">
        <v>2118.6494015799271</v>
      </c>
      <c r="BF16" s="13">
        <v>2057.7383401021939</v>
      </c>
      <c r="BG16" s="13">
        <v>2120.85599945279</v>
      </c>
      <c r="BH16" s="13">
        <v>2073.0567123969226</v>
      </c>
      <c r="BI16" s="13">
        <v>2061.7466114140534</v>
      </c>
      <c r="BJ16" s="13">
        <v>2087.5563580542425</v>
      </c>
      <c r="BK16" s="13">
        <v>2098.803629124553</v>
      </c>
      <c r="BL16" s="13">
        <v>2052.8907733929691</v>
      </c>
      <c r="BM16" s="13">
        <v>1795.3483605538761</v>
      </c>
      <c r="BN16" s="13">
        <v>1772.2579498398638</v>
      </c>
      <c r="BO16" s="13">
        <v>1761.3570528193306</v>
      </c>
      <c r="BP16" s="13">
        <v>1726.8214900372761</v>
      </c>
      <c r="BQ16" s="13">
        <v>1657.2222955369268</v>
      </c>
      <c r="BR16" s="13">
        <v>1573.4567397082044</v>
      </c>
      <c r="BS16" s="13">
        <v>1551.3682790338919</v>
      </c>
      <c r="BT16" s="13">
        <v>1587.7511705080378</v>
      </c>
      <c r="BU16" s="13">
        <v>1573.6614998393072</v>
      </c>
      <c r="BV16" s="13">
        <v>1581.8168777167455</v>
      </c>
      <c r="BW16" s="13">
        <v>1603.0365724311685</v>
      </c>
      <c r="BX16" s="13">
        <v>1643.3145507693141</v>
      </c>
      <c r="BY16" s="13">
        <v>1668.1809691685135</v>
      </c>
      <c r="BZ16" s="13">
        <v>1668.1809691685135</v>
      </c>
      <c r="CA16" s="13">
        <v>1835.9196572763547</v>
      </c>
      <c r="CB16" s="13">
        <v>1867.9040107684455</v>
      </c>
      <c r="CC16" s="13">
        <v>1815.197767483276</v>
      </c>
      <c r="CD16" s="13">
        <v>1795.2079528631014</v>
      </c>
      <c r="CE16" s="13">
        <v>1800.2887680185981</v>
      </c>
      <c r="CF16" s="13">
        <v>1827.7406755417528</v>
      </c>
      <c r="CG16" s="13">
        <v>1821.1101048394971</v>
      </c>
      <c r="CH16" s="13">
        <v>1873.4612980810941</v>
      </c>
      <c r="CI16" s="13">
        <v>1880.1052234518506</v>
      </c>
      <c r="CJ16" s="13">
        <v>1806.4956002954038</v>
      </c>
      <c r="CK16" s="13">
        <v>1811.4491047554068</v>
      </c>
      <c r="CL16" s="13">
        <v>1914.2792362729892</v>
      </c>
      <c r="CM16" s="13">
        <v>1992.1246489252458</v>
      </c>
      <c r="CN16" s="13">
        <v>1951.6157974037662</v>
      </c>
      <c r="CO16" s="16">
        <v>1908.8073290835971</v>
      </c>
      <c r="CP16" s="16">
        <v>1863.1267951180996</v>
      </c>
      <c r="CQ16" s="16">
        <v>1958.6774835090841</v>
      </c>
      <c r="CR16" s="16">
        <v>1975.6341525988692</v>
      </c>
      <c r="CS16" s="16">
        <v>1985.8077633704727</v>
      </c>
      <c r="CT16" s="16">
        <v>2007.8176774422745</v>
      </c>
      <c r="CU16" s="16">
        <v>2070.4449792393689</v>
      </c>
      <c r="CV16" s="16">
        <v>2095.9832579526519</v>
      </c>
      <c r="CW16" s="16">
        <v>2191.5160831390408</v>
      </c>
      <c r="CX16" s="16">
        <v>2233.262873985137</v>
      </c>
      <c r="CY16" s="16">
        <v>2219.6736126942769</v>
      </c>
      <c r="CZ16" s="16">
        <v>2193.2957892541758</v>
      </c>
      <c r="DA16" s="15">
        <v>3611.62</v>
      </c>
      <c r="DB16" s="12">
        <v>2488.7600000000002</v>
      </c>
      <c r="DC16" s="11">
        <v>2431.21</v>
      </c>
      <c r="DD16" s="13">
        <v>2501.6</v>
      </c>
      <c r="DE16" s="13">
        <v>2118.6494015799271</v>
      </c>
      <c r="DF16" s="13">
        <v>1657.2222955369268</v>
      </c>
      <c r="DG16" s="13">
        <v>1815.197767483276</v>
      </c>
      <c r="DH16" s="13">
        <v>1908.8073290835971</v>
      </c>
      <c r="DI16" s="13">
        <v>2126.7848573527567</v>
      </c>
      <c r="DJ16" s="13">
        <v>2170.2908792013122</v>
      </c>
      <c r="DK16" s="14" t="s">
        <v>69</v>
      </c>
      <c r="DL16" s="79"/>
    </row>
    <row r="17" spans="2:116" s="1" customFormat="1" ht="29.25" customHeight="1" x14ac:dyDescent="0.2">
      <c r="B17" s="14" t="s">
        <v>73</v>
      </c>
      <c r="C17" s="24">
        <v>2221.88</v>
      </c>
      <c r="D17" s="24">
        <v>2156.35</v>
      </c>
      <c r="E17" s="24">
        <v>1994.51</v>
      </c>
      <c r="F17" s="24">
        <v>1967.8</v>
      </c>
      <c r="G17" s="24">
        <v>1928.71</v>
      </c>
      <c r="H17" s="85">
        <f>+C17</f>
        <v>2221.88</v>
      </c>
      <c r="I17" s="24">
        <v>1978.64</v>
      </c>
      <c r="J17" s="24">
        <v>1883.42</v>
      </c>
      <c r="K17" s="24">
        <v>1816.66</v>
      </c>
      <c r="L17" s="24">
        <v>1648.26</v>
      </c>
      <c r="M17" s="24">
        <v>1614.43</v>
      </c>
      <c r="N17" s="24">
        <v>1580.81</v>
      </c>
      <c r="O17" s="24">
        <v>1508.2</v>
      </c>
      <c r="P17" s="24">
        <v>1440.89</v>
      </c>
      <c r="Q17" s="16">
        <v>1346.33</v>
      </c>
      <c r="R17" s="16">
        <v>1432.28</v>
      </c>
      <c r="S17" s="16">
        <v>1404.19</v>
      </c>
      <c r="T17" s="16">
        <v>1418.21</v>
      </c>
      <c r="U17" s="13">
        <v>1344</v>
      </c>
      <c r="V17" s="13">
        <v>1301.92</v>
      </c>
      <c r="W17" s="13">
        <v>1296.3599999999999</v>
      </c>
      <c r="X17" s="13">
        <v>1280.27</v>
      </c>
      <c r="Y17" s="13">
        <v>1301.8599999999999</v>
      </c>
      <c r="Z17" s="13">
        <v>1296.31</v>
      </c>
      <c r="AA17" s="13">
        <v>1291.55</v>
      </c>
      <c r="AB17" s="13">
        <v>1294.58</v>
      </c>
      <c r="AC17" s="13">
        <v>1290.05</v>
      </c>
      <c r="AD17" s="13">
        <v>1316.16</v>
      </c>
      <c r="AE17" s="13">
        <v>1332.49</v>
      </c>
      <c r="AF17" s="13">
        <v>1337.55</v>
      </c>
      <c r="AG17" s="13">
        <v>1308.81</v>
      </c>
      <c r="AH17" s="13">
        <v>1295.76</v>
      </c>
      <c r="AI17" s="13">
        <v>1299.6500000000001</v>
      </c>
      <c r="AJ17" s="13">
        <v>1292.6099999999999</v>
      </c>
      <c r="AK17" s="13">
        <v>1293.8599999999999</v>
      </c>
      <c r="AL17" s="13">
        <v>1312.54</v>
      </c>
      <c r="AM17" s="13">
        <v>1322.17</v>
      </c>
      <c r="AN17" s="13">
        <v>1333.27</v>
      </c>
      <c r="AO17" s="13">
        <v>1327.33</v>
      </c>
      <c r="AP17" s="13">
        <v>1412.59</v>
      </c>
      <c r="AQ17" s="13">
        <v>1444.65</v>
      </c>
      <c r="AR17" s="13">
        <v>1457.99</v>
      </c>
      <c r="AS17" s="13">
        <v>1345.32</v>
      </c>
      <c r="AT17" s="13">
        <v>1342.58</v>
      </c>
      <c r="AU17" s="13">
        <v>1316.43</v>
      </c>
      <c r="AV17" s="13">
        <v>1334.32</v>
      </c>
      <c r="AW17" s="13">
        <v>1369.1</v>
      </c>
      <c r="AX17" s="13">
        <v>1403.06</v>
      </c>
      <c r="AY17" s="13">
        <v>1320.97</v>
      </c>
      <c r="AZ17" s="13">
        <v>1322.82</v>
      </c>
      <c r="BA17" s="13">
        <v>1287.8599999999999</v>
      </c>
      <c r="BB17" s="13">
        <v>1176.6600000000001</v>
      </c>
      <c r="BC17" s="13">
        <v>1108.23</v>
      </c>
      <c r="BD17" s="13">
        <v>1108.79</v>
      </c>
      <c r="BE17" s="13">
        <v>1074.3561333371524</v>
      </c>
      <c r="BF17" s="13">
        <v>1038.3338142339871</v>
      </c>
      <c r="BG17" s="13">
        <v>1073.7816984634351</v>
      </c>
      <c r="BH17" s="13">
        <v>1049.480280757381</v>
      </c>
      <c r="BI17" s="13">
        <v>1050.5165812269306</v>
      </c>
      <c r="BJ17" s="13">
        <v>1059.4461771223791</v>
      </c>
      <c r="BK17" s="13">
        <v>1063.7422218929155</v>
      </c>
      <c r="BL17" s="13">
        <v>1029.0681986191562</v>
      </c>
      <c r="BM17" s="13">
        <v>890.91095107290141</v>
      </c>
      <c r="BN17" s="13">
        <v>873.2589732051091</v>
      </c>
      <c r="BO17" s="13">
        <v>864.30598401554801</v>
      </c>
      <c r="BP17" s="13">
        <v>840.07577492765415</v>
      </c>
      <c r="BQ17" s="13">
        <v>806.49230441232646</v>
      </c>
      <c r="BR17" s="13">
        <v>762.14396103145668</v>
      </c>
      <c r="BS17" s="13">
        <v>752.76597702988136</v>
      </c>
      <c r="BT17" s="13">
        <v>775.38822095264561</v>
      </c>
      <c r="BU17" s="13">
        <v>771.03325554058995</v>
      </c>
      <c r="BV17" s="13">
        <v>771.53107315703471</v>
      </c>
      <c r="BW17" s="13">
        <v>788.24422045014637</v>
      </c>
      <c r="BX17" s="13">
        <v>806.25442636759522</v>
      </c>
      <c r="BY17" s="13">
        <v>817.75873051137705</v>
      </c>
      <c r="BZ17" s="13">
        <v>817.75873051137705</v>
      </c>
      <c r="CA17" s="13">
        <v>907.090562983072</v>
      </c>
      <c r="CB17" s="13">
        <v>925.25549563130357</v>
      </c>
      <c r="CC17" s="13">
        <v>890.96515303389447</v>
      </c>
      <c r="CD17" s="13">
        <v>877.24866712047196</v>
      </c>
      <c r="CE17" s="13">
        <v>876.65004499216343</v>
      </c>
      <c r="CF17" s="13">
        <v>893.74530402904225</v>
      </c>
      <c r="CG17" s="13">
        <v>889.78733869458256</v>
      </c>
      <c r="CH17" s="13">
        <v>918.53200825509725</v>
      </c>
      <c r="CI17" s="13">
        <v>923.65411176519092</v>
      </c>
      <c r="CJ17" s="13">
        <v>882.49051731897907</v>
      </c>
      <c r="CK17" s="13">
        <v>881.82885936689001</v>
      </c>
      <c r="CL17" s="13">
        <v>935.80981663924217</v>
      </c>
      <c r="CM17" s="13">
        <v>977.49236219748786</v>
      </c>
      <c r="CN17" s="13">
        <v>949.26898964718839</v>
      </c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5">
        <v>1978.64</v>
      </c>
      <c r="DB17" s="12">
        <v>1344</v>
      </c>
      <c r="DC17" s="11">
        <v>1308.81</v>
      </c>
      <c r="DD17" s="13">
        <v>1345.32</v>
      </c>
      <c r="DE17" s="13">
        <v>1074.3561333371524</v>
      </c>
      <c r="DF17" s="13">
        <v>806.49230441232646</v>
      </c>
      <c r="DG17" s="13">
        <v>890.96515303389447</v>
      </c>
      <c r="DH17" s="13">
        <v>926.39001090627107</v>
      </c>
      <c r="DI17" s="13">
        <v>1033.2016924241398</v>
      </c>
      <c r="DJ17" s="13">
        <v>1062.245531218678</v>
      </c>
      <c r="DK17" s="14" t="s">
        <v>70</v>
      </c>
      <c r="DL17" s="79"/>
    </row>
    <row r="18" spans="2:116" s="1" customFormat="1" ht="29.25" customHeight="1" x14ac:dyDescent="0.2">
      <c r="B18" s="14" t="s">
        <v>58</v>
      </c>
      <c r="C18" s="24">
        <v>3074.08</v>
      </c>
      <c r="D18" s="24">
        <v>2956.9</v>
      </c>
      <c r="E18" s="24">
        <v>2658.07</v>
      </c>
      <c r="F18" s="24">
        <v>2587.88</v>
      </c>
      <c r="G18" s="24">
        <v>2536.46</v>
      </c>
      <c r="H18" s="85">
        <f>+C18</f>
        <v>3074.08</v>
      </c>
      <c r="I18" s="24">
        <v>2602.13</v>
      </c>
      <c r="J18" s="24">
        <v>2476.9</v>
      </c>
      <c r="K18" s="24">
        <v>2389.11</v>
      </c>
      <c r="L18" s="24">
        <v>2167.65</v>
      </c>
      <c r="M18" s="24">
        <v>2123.15</v>
      </c>
      <c r="N18" s="24">
        <v>2078.94</v>
      </c>
      <c r="O18" s="24">
        <v>1983.45</v>
      </c>
      <c r="P18" s="24">
        <v>1894.92</v>
      </c>
      <c r="Q18" s="16">
        <v>1766.18</v>
      </c>
      <c r="R18" s="16">
        <v>1752.25</v>
      </c>
      <c r="S18" s="16">
        <v>1715.04</v>
      </c>
      <c r="T18" s="16">
        <v>1732.17</v>
      </c>
      <c r="U18" s="13">
        <v>1641.53</v>
      </c>
      <c r="V18" s="13">
        <v>1590.14</v>
      </c>
      <c r="W18" s="13">
        <v>1583.34</v>
      </c>
      <c r="X18" s="13">
        <v>1563.69</v>
      </c>
      <c r="Y18" s="13">
        <v>1590.05</v>
      </c>
      <c r="Z18" s="13">
        <v>1583.28</v>
      </c>
      <c r="AA18" s="13">
        <v>1577.47</v>
      </c>
      <c r="AB18" s="13">
        <v>1581.17</v>
      </c>
      <c r="AC18" s="13">
        <v>1575.64</v>
      </c>
      <c r="AD18" s="13">
        <v>1529.93</v>
      </c>
      <c r="AE18" s="13">
        <v>1515.37</v>
      </c>
      <c r="AF18" s="13">
        <v>1521.13</v>
      </c>
      <c r="AG18" s="13">
        <v>1488.45</v>
      </c>
      <c r="AH18" s="13">
        <v>1473.6</v>
      </c>
      <c r="AI18" s="13">
        <v>1478.03</v>
      </c>
      <c r="AJ18" s="13">
        <v>1470.03</v>
      </c>
      <c r="AK18" s="13">
        <v>1471.44</v>
      </c>
      <c r="AL18" s="13">
        <v>1492.69</v>
      </c>
      <c r="AM18" s="13">
        <v>1503.64</v>
      </c>
      <c r="AN18" s="13">
        <v>1516.27</v>
      </c>
      <c r="AO18" s="13">
        <v>1495.92</v>
      </c>
      <c r="AP18" s="13">
        <v>1529.95</v>
      </c>
      <c r="AQ18" s="13">
        <v>1535.75</v>
      </c>
      <c r="AR18" s="13">
        <v>1549.93</v>
      </c>
      <c r="AS18" s="13">
        <v>1430.15</v>
      </c>
      <c r="AT18" s="13">
        <v>1427.25</v>
      </c>
      <c r="AU18" s="13">
        <v>1399.44</v>
      </c>
      <c r="AV18" s="13">
        <v>1418.46</v>
      </c>
      <c r="AW18" s="13">
        <v>1455.44</v>
      </c>
      <c r="AX18" s="13">
        <v>1491.54</v>
      </c>
      <c r="AY18" s="13">
        <v>1404.27</v>
      </c>
      <c r="AZ18" s="13">
        <v>1406.24</v>
      </c>
      <c r="BA18" s="13">
        <v>1369.07</v>
      </c>
      <c r="BB18" s="13">
        <v>1188.05</v>
      </c>
      <c r="BC18" s="13">
        <v>1108.23</v>
      </c>
      <c r="BD18" s="13">
        <v>1108.79</v>
      </c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5">
        <v>2602.13</v>
      </c>
      <c r="DB18" s="12">
        <v>1641.53</v>
      </c>
      <c r="DC18" s="11">
        <v>1488.45</v>
      </c>
      <c r="DD18" s="13">
        <v>1430.15</v>
      </c>
      <c r="DE18" s="13">
        <v>1074.3561333371524</v>
      </c>
      <c r="DF18" s="13" t="s">
        <v>57</v>
      </c>
      <c r="DG18" s="13" t="s">
        <v>57</v>
      </c>
      <c r="DH18" s="13" t="s">
        <v>57</v>
      </c>
      <c r="DI18" s="13" t="s">
        <v>57</v>
      </c>
      <c r="DJ18" s="13" t="s">
        <v>57</v>
      </c>
      <c r="DK18" s="14" t="s">
        <v>59</v>
      </c>
      <c r="DL18" s="79"/>
    </row>
    <row r="19" spans="2:116" s="1" customFormat="1" ht="29.25" customHeight="1" x14ac:dyDescent="0.2">
      <c r="B19" s="14" t="s">
        <v>74</v>
      </c>
      <c r="C19" s="24">
        <v>8223.84</v>
      </c>
      <c r="D19" s="24">
        <v>7837.67</v>
      </c>
      <c r="E19" s="24">
        <v>7433.84</v>
      </c>
      <c r="F19" s="24">
        <v>7218.45</v>
      </c>
      <c r="G19" s="24">
        <v>6983.61</v>
      </c>
      <c r="H19" s="85">
        <f>+C19</f>
        <v>8223.84</v>
      </c>
      <c r="I19" s="16">
        <v>7056.03</v>
      </c>
      <c r="J19" s="16">
        <v>6847.09</v>
      </c>
      <c r="K19" s="16">
        <v>6630.67</v>
      </c>
      <c r="L19" s="16">
        <v>6117.43</v>
      </c>
      <c r="M19" s="16">
        <v>6006.32</v>
      </c>
      <c r="N19" s="16">
        <v>5910.05</v>
      </c>
      <c r="O19" s="16">
        <v>5556.37</v>
      </c>
      <c r="P19" s="16">
        <v>5185.42</v>
      </c>
      <c r="Q19" s="16">
        <v>4726.3900000000003</v>
      </c>
      <c r="R19" s="16">
        <v>5112.34</v>
      </c>
      <c r="S19" s="16">
        <v>4948.8</v>
      </c>
      <c r="T19" s="16">
        <v>5014.6499999999996</v>
      </c>
      <c r="U19" s="50">
        <v>4633.5600000000004</v>
      </c>
      <c r="V19" s="50">
        <v>4474.09</v>
      </c>
      <c r="W19" s="50">
        <v>4401.3100000000004</v>
      </c>
      <c r="X19" s="50">
        <v>4316.4799999999996</v>
      </c>
      <c r="Y19" s="50">
        <v>4418.26</v>
      </c>
      <c r="Z19" s="50">
        <v>4346.17</v>
      </c>
      <c r="AA19" s="50">
        <v>4334.6499999999996</v>
      </c>
      <c r="AB19" s="50">
        <v>4348.76</v>
      </c>
      <c r="AC19" s="50">
        <v>4356.59</v>
      </c>
      <c r="AD19" s="50">
        <v>4416.8900000000003</v>
      </c>
      <c r="AE19" s="50">
        <v>4481.57</v>
      </c>
      <c r="AF19" s="50">
        <v>4501.26</v>
      </c>
      <c r="AG19" s="50">
        <v>4416.32</v>
      </c>
      <c r="AH19" s="50">
        <v>4371.8900000000003</v>
      </c>
      <c r="AI19" s="50">
        <v>4400.01</v>
      </c>
      <c r="AJ19" s="50">
        <v>4413.58</v>
      </c>
      <c r="AK19" s="50">
        <v>4429.18</v>
      </c>
      <c r="AL19" s="50">
        <v>4520.9799999999996</v>
      </c>
      <c r="AM19" s="50">
        <v>4577.41</v>
      </c>
      <c r="AN19" s="50">
        <v>4645.8500000000004</v>
      </c>
      <c r="AO19" s="50">
        <v>4593.47</v>
      </c>
      <c r="AP19" s="50">
        <v>4963.57</v>
      </c>
      <c r="AQ19" s="50">
        <v>5157.16</v>
      </c>
      <c r="AR19" s="50">
        <v>5140.42</v>
      </c>
      <c r="AS19" s="50">
        <v>4730.37</v>
      </c>
      <c r="AT19" s="50">
        <v>4731.43</v>
      </c>
      <c r="AU19" s="50">
        <v>4672.1499999999996</v>
      </c>
      <c r="AV19" s="50">
        <v>4760.0600000000004</v>
      </c>
      <c r="AW19" s="50">
        <v>4913.2</v>
      </c>
      <c r="AX19" s="50">
        <v>5039.8900000000003</v>
      </c>
      <c r="AY19" s="50">
        <v>4848.3900000000003</v>
      </c>
      <c r="AZ19" s="50">
        <v>4905.6499999999996</v>
      </c>
      <c r="BA19" s="50">
        <v>4664.45</v>
      </c>
      <c r="BB19" s="50">
        <v>4291.0600000000004</v>
      </c>
      <c r="BC19" s="50">
        <v>4037.96</v>
      </c>
      <c r="BD19" s="50">
        <v>4049.78</v>
      </c>
      <c r="BE19" s="50">
        <v>4005.2714181200786</v>
      </c>
      <c r="BF19" s="50">
        <v>3908.8183743436061</v>
      </c>
      <c r="BG19" s="50">
        <v>4034.659172195119</v>
      </c>
      <c r="BH19" s="50">
        <v>3988.9435559722656</v>
      </c>
      <c r="BI19" s="50">
        <v>4024.8375673594005</v>
      </c>
      <c r="BJ19" s="50">
        <v>4125.831183520655</v>
      </c>
      <c r="BK19" s="50">
        <v>4141.0231064881109</v>
      </c>
      <c r="BL19" s="50">
        <v>3950.2690475180616</v>
      </c>
      <c r="BM19" s="50">
        <v>3280.9803328930961</v>
      </c>
      <c r="BN19" s="50">
        <v>3279.3622466540669</v>
      </c>
      <c r="BO19" s="50">
        <v>3237.5054106388475</v>
      </c>
      <c r="BP19" s="50">
        <v>3168.041853299655</v>
      </c>
      <c r="BQ19" s="50">
        <v>3049.574583213036</v>
      </c>
      <c r="BR19" s="50">
        <v>2898.7889812805938</v>
      </c>
      <c r="BS19" s="50">
        <v>2869.5435737430107</v>
      </c>
      <c r="BT19" s="50">
        <v>2918.5151012759993</v>
      </c>
      <c r="BU19" s="50">
        <v>2879.7515856657174</v>
      </c>
      <c r="BV19" s="13">
        <v>2892.1861122584055</v>
      </c>
      <c r="BW19" s="13">
        <v>2935.1781910174977</v>
      </c>
      <c r="BX19" s="13">
        <v>3012.3964199328498</v>
      </c>
      <c r="BY19" s="13">
        <v>3077.6237839366254</v>
      </c>
      <c r="BZ19" s="13">
        <v>3077.6237839366254</v>
      </c>
      <c r="CA19" s="13">
        <v>3446.8297814242355</v>
      </c>
      <c r="CB19" s="13">
        <v>3580.9684597199434</v>
      </c>
      <c r="CC19" s="13">
        <v>3513.7610656378256</v>
      </c>
      <c r="CD19" s="13">
        <v>3479.5040942610772</v>
      </c>
      <c r="CE19" s="13">
        <v>3458.0429231201274</v>
      </c>
      <c r="CF19" s="13">
        <v>3525.7073021270189</v>
      </c>
      <c r="CG19" s="13">
        <v>3535.678976435574</v>
      </c>
      <c r="CH19" s="13">
        <v>3638.96280736886</v>
      </c>
      <c r="CI19" s="13">
        <v>3640.0660541921275</v>
      </c>
      <c r="CJ19" s="13">
        <v>3500.8361173141088</v>
      </c>
      <c r="CK19" s="13">
        <v>3503.669542552203</v>
      </c>
      <c r="CL19" s="13">
        <v>3729.50581647835</v>
      </c>
      <c r="CM19" s="13">
        <v>3920.0845609626963</v>
      </c>
      <c r="CN19" s="13">
        <v>3872.5014738028494</v>
      </c>
      <c r="CO19" s="16">
        <v>3797.0892427555327</v>
      </c>
      <c r="CP19" s="16">
        <v>3704.3971343179355</v>
      </c>
      <c r="CQ19" s="16">
        <v>3850.6890320859193</v>
      </c>
      <c r="CR19" s="16">
        <v>3904.2956276216196</v>
      </c>
      <c r="CS19" s="16">
        <v>3922.4844253854039</v>
      </c>
      <c r="CT19" s="16">
        <v>3976.2299280899283</v>
      </c>
      <c r="CU19" s="16">
        <v>4073.7748766122149</v>
      </c>
      <c r="CV19" s="16">
        <v>4143.8498124760272</v>
      </c>
      <c r="CW19" s="16">
        <v>4376.5096653853798</v>
      </c>
      <c r="CX19" s="16">
        <v>4290.8443973125259</v>
      </c>
      <c r="CY19" s="16">
        <v>4262.294746466363</v>
      </c>
      <c r="CZ19" s="16">
        <v>4115.7891162300193</v>
      </c>
      <c r="DA19" s="15">
        <v>7056.03</v>
      </c>
      <c r="DB19" s="12">
        <v>4633.5600000000004</v>
      </c>
      <c r="DC19" s="11">
        <v>4416.32</v>
      </c>
      <c r="DD19" s="13">
        <v>4730.37</v>
      </c>
      <c r="DE19" s="13">
        <v>4005.2714181200786</v>
      </c>
      <c r="DF19" s="13">
        <v>3049.574583213036</v>
      </c>
      <c r="DG19" s="13">
        <v>3513.7610656378256</v>
      </c>
      <c r="DH19" s="13">
        <v>3797.0892427555327</v>
      </c>
      <c r="DI19" s="13">
        <v>4009.4376736046602</v>
      </c>
      <c r="DJ19" s="13">
        <v>4069.7225241496649</v>
      </c>
      <c r="DK19" s="14" t="s">
        <v>71</v>
      </c>
      <c r="DL19" s="79"/>
    </row>
    <row r="20" spans="2:116" s="1" customFormat="1" ht="29.25" customHeight="1" x14ac:dyDescent="0.2">
      <c r="B20" s="14" t="s">
        <v>15</v>
      </c>
      <c r="C20" s="24">
        <v>6.8000000000000005E-2</v>
      </c>
      <c r="D20" s="24">
        <v>0.27700000000000002</v>
      </c>
      <c r="E20" s="24">
        <v>3.3000000000000002E-2</v>
      </c>
      <c r="F20" s="24">
        <v>4.8000000000000001E-2</v>
      </c>
      <c r="G20" s="24">
        <v>3.4000000000000002E-2</v>
      </c>
      <c r="H20" s="85">
        <f>SUM(C20:G20)</f>
        <v>0.45999999999999996</v>
      </c>
      <c r="I20" s="81">
        <v>5.2999999999999999E-2</v>
      </c>
      <c r="J20" s="81">
        <v>0.06</v>
      </c>
      <c r="K20" s="81">
        <v>7.0000000000000001E-3</v>
      </c>
      <c r="L20" s="81">
        <v>7.2999999999999995E-2</v>
      </c>
      <c r="M20" s="81">
        <v>3.4000000000000002E-2</v>
      </c>
      <c r="N20" s="81">
        <v>6.3E-2</v>
      </c>
      <c r="O20" s="81">
        <v>5.3999999999999999E-2</v>
      </c>
      <c r="P20" s="81">
        <v>3.5000000000000003E-2</v>
      </c>
      <c r="Q20" s="81">
        <v>4.9000000000000002E-2</v>
      </c>
      <c r="R20" s="81">
        <v>2.9000000000000001E-2</v>
      </c>
      <c r="S20" s="81">
        <v>1.0999999999999999E-2</v>
      </c>
      <c r="T20" s="81">
        <v>1.4999999999999999E-2</v>
      </c>
      <c r="U20" s="51">
        <v>3.2000000000000001E-2</v>
      </c>
      <c r="V20" s="51">
        <v>1.7999999999999999E-2</v>
      </c>
      <c r="W20" s="51">
        <v>4.9000000000000002E-2</v>
      </c>
      <c r="X20" s="51">
        <v>1E-3</v>
      </c>
      <c r="Y20" s="51">
        <v>1.2999999999999999E-2</v>
      </c>
      <c r="Z20" s="51">
        <v>1.0999999999999999E-2</v>
      </c>
      <c r="AA20" s="51">
        <v>7.0000000000000001E-3</v>
      </c>
      <c r="AB20" s="51">
        <v>1.6E-2</v>
      </c>
      <c r="AC20" s="51">
        <v>1.2E-2</v>
      </c>
      <c r="AD20" s="51">
        <v>1E-3</v>
      </c>
      <c r="AE20" s="51">
        <v>1.4999999999999999E-2</v>
      </c>
      <c r="AF20" s="51">
        <v>3.0000000000000001E-3</v>
      </c>
      <c r="AG20" s="51">
        <v>7.0000000000000001E-3</v>
      </c>
      <c r="AH20" s="51">
        <v>0</v>
      </c>
      <c r="AI20" s="51">
        <v>1.6E-2</v>
      </c>
      <c r="AJ20" s="51">
        <v>0</v>
      </c>
      <c r="AK20" s="51">
        <v>1.0999999999999999E-2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2E-3</v>
      </c>
      <c r="AX20" s="54">
        <v>0</v>
      </c>
      <c r="AY20" s="54">
        <v>0</v>
      </c>
      <c r="AZ20" s="54">
        <v>0</v>
      </c>
      <c r="BA20" s="54">
        <v>0</v>
      </c>
      <c r="BB20" s="54">
        <v>0</v>
      </c>
      <c r="BC20" s="54">
        <v>0.31</v>
      </c>
      <c r="BD20" s="54">
        <v>0</v>
      </c>
      <c r="BE20" s="54">
        <v>0</v>
      </c>
      <c r="BF20" s="54">
        <v>0</v>
      </c>
      <c r="BG20" s="54">
        <v>0</v>
      </c>
      <c r="BH20" s="54">
        <v>0.53</v>
      </c>
      <c r="BI20" s="54">
        <v>0</v>
      </c>
      <c r="BJ20" s="54">
        <v>0</v>
      </c>
      <c r="BK20" s="54">
        <v>0</v>
      </c>
      <c r="BL20" s="54">
        <v>0.18</v>
      </c>
      <c r="BM20" s="54">
        <v>0.35</v>
      </c>
      <c r="BN20" s="54">
        <v>0.05</v>
      </c>
      <c r="BO20" s="51">
        <v>0</v>
      </c>
      <c r="BP20" s="51">
        <v>0.02</v>
      </c>
      <c r="BQ20" s="51">
        <v>0</v>
      </c>
      <c r="BR20" s="51">
        <v>0.5</v>
      </c>
      <c r="BS20" s="51">
        <v>0.3</v>
      </c>
      <c r="BT20" s="51">
        <v>0.61099999999999999</v>
      </c>
      <c r="BU20" s="51">
        <v>0</v>
      </c>
      <c r="BV20" s="23">
        <v>0</v>
      </c>
      <c r="BW20" s="23">
        <v>0.75</v>
      </c>
      <c r="BX20" s="23">
        <v>0.05</v>
      </c>
      <c r="BY20" s="23">
        <v>0</v>
      </c>
      <c r="BZ20" s="22">
        <v>0</v>
      </c>
      <c r="CA20" s="22">
        <v>0.158</v>
      </c>
      <c r="CB20" s="22">
        <v>0.215</v>
      </c>
      <c r="CC20" s="22">
        <v>1.3</v>
      </c>
      <c r="CD20" s="22">
        <v>0</v>
      </c>
      <c r="CE20" s="22">
        <v>0.16</v>
      </c>
      <c r="CF20" s="22">
        <v>0.05</v>
      </c>
      <c r="CG20" s="22">
        <v>0.60699999999999998</v>
      </c>
      <c r="CH20" s="22">
        <v>3.5000000000000003E-2</v>
      </c>
      <c r="CI20" s="22">
        <v>0.55000000000000004</v>
      </c>
      <c r="CJ20" s="23">
        <f>1066/1000</f>
        <v>1.0660000000000001</v>
      </c>
      <c r="CK20" s="23">
        <f>250/1000</f>
        <v>0.25</v>
      </c>
      <c r="CL20" s="23">
        <v>0.87</v>
      </c>
      <c r="CM20" s="23">
        <v>1.5529999999999999</v>
      </c>
      <c r="CN20" s="23">
        <v>2.411</v>
      </c>
      <c r="CO20" s="23">
        <v>2.27</v>
      </c>
      <c r="CP20" s="23">
        <f>3950/1000</f>
        <v>3.95</v>
      </c>
      <c r="CQ20" s="23">
        <v>2.37</v>
      </c>
      <c r="CR20" s="23">
        <v>1.1499999999999999</v>
      </c>
      <c r="CS20" s="23">
        <v>1.724</v>
      </c>
      <c r="CT20" s="23">
        <v>2.8149999999999999</v>
      </c>
      <c r="CU20" s="23">
        <v>1.2</v>
      </c>
      <c r="CV20" s="23">
        <v>2.1</v>
      </c>
      <c r="CW20" s="23">
        <v>4.1100000000000003</v>
      </c>
      <c r="CX20" s="23">
        <v>4.22</v>
      </c>
      <c r="CY20" s="23">
        <v>3.8849999999999998</v>
      </c>
      <c r="CZ20" s="23">
        <v>2.15</v>
      </c>
      <c r="DA20" s="95">
        <v>0.48300000000000004</v>
      </c>
      <c r="DB20" s="23">
        <v>0.17800000000000005</v>
      </c>
      <c r="DC20" s="22">
        <v>3.4000000000000002E-2</v>
      </c>
      <c r="DD20" s="23">
        <v>0.312</v>
      </c>
      <c r="DE20" s="23">
        <v>1.1300000000000001</v>
      </c>
      <c r="DF20" s="23">
        <v>2.5839999999999996</v>
      </c>
      <c r="DG20" s="23">
        <v>8.8520000000000003</v>
      </c>
      <c r="DH20" s="23">
        <v>31.943999999999996</v>
      </c>
      <c r="DI20" s="23">
        <v>15.706000000000001</v>
      </c>
      <c r="DJ20" s="13">
        <v>0</v>
      </c>
      <c r="DK20" s="14" t="s">
        <v>20</v>
      </c>
      <c r="DL20" s="79"/>
    </row>
    <row r="21" spans="2:116" s="1" customFormat="1" ht="29.25" customHeight="1" x14ac:dyDescent="0.2">
      <c r="B21" s="14" t="s">
        <v>16</v>
      </c>
      <c r="C21" s="24">
        <v>0.63598362800000008</v>
      </c>
      <c r="D21" s="24">
        <v>2.7333048450000001</v>
      </c>
      <c r="E21" s="24">
        <v>0.24258434999999998</v>
      </c>
      <c r="F21" s="24">
        <v>0.35349322</v>
      </c>
      <c r="G21" s="24">
        <v>0.29542209999999997</v>
      </c>
      <c r="H21" s="85">
        <f>SUM(C21:G21)</f>
        <v>4.2607881430000001</v>
      </c>
      <c r="I21" s="81">
        <v>0.52732042500000009</v>
      </c>
      <c r="J21" s="81">
        <v>0.43961899500000001</v>
      </c>
      <c r="K21" s="81">
        <v>5.1246519999999997E-2</v>
      </c>
      <c r="L21" s="81">
        <v>0.63731256400000003</v>
      </c>
      <c r="M21" s="81">
        <v>0.25463377999999998</v>
      </c>
      <c r="N21" s="81">
        <v>0.45354375499999999</v>
      </c>
      <c r="O21" s="81">
        <v>0.454467591</v>
      </c>
      <c r="P21" s="81">
        <v>0.24925958500000001</v>
      </c>
      <c r="Q21" s="81">
        <v>0.38551966399999998</v>
      </c>
      <c r="R21" s="81">
        <v>0.20761221599999999</v>
      </c>
      <c r="S21" s="81">
        <v>7.8606830000000003E-2</v>
      </c>
      <c r="T21" s="81">
        <v>0.10712564599999999</v>
      </c>
      <c r="U21" s="51">
        <v>0.22987623400000001</v>
      </c>
      <c r="V21" s="51">
        <v>0.13017239999999999</v>
      </c>
      <c r="W21" s="51">
        <v>0.35287497200000001</v>
      </c>
      <c r="X21" s="51">
        <v>7.3026999999999996E-3</v>
      </c>
      <c r="Y21" s="51">
        <v>9.3043487999999994E-2</v>
      </c>
      <c r="Z21" s="51">
        <v>7.8770608999999991E-2</v>
      </c>
      <c r="AA21" s="51">
        <v>0.23718804499999999</v>
      </c>
      <c r="AB21" s="51">
        <v>0.11445741499999999</v>
      </c>
      <c r="AC21" s="51">
        <v>8.5576300000000008E-2</v>
      </c>
      <c r="AD21" s="51">
        <v>0.10290000000000001</v>
      </c>
      <c r="AE21" s="51">
        <v>0.20179396999999999</v>
      </c>
      <c r="AF21" s="51">
        <v>2.1285597999999999E-2</v>
      </c>
      <c r="AG21" s="51">
        <v>0.23696600000000001</v>
      </c>
      <c r="AH21" s="51">
        <v>0</v>
      </c>
      <c r="AI21" s="51">
        <v>0.16</v>
      </c>
      <c r="AJ21" s="51">
        <v>0</v>
      </c>
      <c r="AK21" s="51">
        <v>0.110055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0.14180000000000001</v>
      </c>
      <c r="AX21" s="51">
        <v>0</v>
      </c>
      <c r="AY21" s="51">
        <v>0</v>
      </c>
      <c r="AZ21" s="51">
        <v>0</v>
      </c>
      <c r="BA21" s="51">
        <v>0</v>
      </c>
      <c r="BB21" s="51">
        <v>0</v>
      </c>
      <c r="BC21" s="51">
        <v>21.988890549999997</v>
      </c>
      <c r="BD21" s="51">
        <v>0</v>
      </c>
      <c r="BE21" s="51">
        <v>0</v>
      </c>
      <c r="BF21" s="51">
        <v>0</v>
      </c>
      <c r="BG21" s="51">
        <v>0</v>
      </c>
      <c r="BH21" s="51">
        <f>53000/1000000</f>
        <v>5.2999999999999999E-2</v>
      </c>
      <c r="BI21" s="51">
        <v>0</v>
      </c>
      <c r="BJ21" s="51">
        <v>0</v>
      </c>
      <c r="BK21" s="51">
        <v>0</v>
      </c>
      <c r="BL21" s="51">
        <v>1.7999999999999999E-2</v>
      </c>
      <c r="BM21" s="51">
        <v>3.5000999999999997E-2</v>
      </c>
      <c r="BN21" s="51">
        <v>5.0000000000000001E-3</v>
      </c>
      <c r="BO21" s="51">
        <v>0</v>
      </c>
      <c r="BP21" s="51">
        <f>(2000000/1000000)*0.709</f>
        <v>1.4179999999999999</v>
      </c>
      <c r="BQ21" s="51">
        <v>0</v>
      </c>
      <c r="BR21" s="51">
        <f>50000/1000000</f>
        <v>0.05</v>
      </c>
      <c r="BS21" s="51">
        <v>0.03</v>
      </c>
      <c r="BT21" s="51">
        <v>6.1100000000000002E-2</v>
      </c>
      <c r="BU21" s="51">
        <v>0</v>
      </c>
      <c r="BV21" s="23">
        <v>0</v>
      </c>
      <c r="BW21" s="23">
        <v>7.4999999999999997E-2</v>
      </c>
      <c r="BX21" s="23">
        <v>5.0000000000000001E-3</v>
      </c>
      <c r="BY21" s="23">
        <v>0</v>
      </c>
      <c r="BZ21" s="22">
        <v>0</v>
      </c>
      <c r="CA21" s="22">
        <v>1.5800000000000002E-2</v>
      </c>
      <c r="CB21" s="22">
        <v>2.1499999999999998E-2</v>
      </c>
      <c r="CC21" s="22">
        <v>0.13</v>
      </c>
      <c r="CD21" s="22">
        <v>0</v>
      </c>
      <c r="CE21" s="22">
        <v>1.6E-2</v>
      </c>
      <c r="CF21" s="22">
        <v>5.0000000000000001E-3</v>
      </c>
      <c r="CG21" s="22">
        <v>6.0699999999999997E-2</v>
      </c>
      <c r="CH21" s="22">
        <v>3.5000000000000001E-3</v>
      </c>
      <c r="CI21" s="22">
        <v>5.5E-2</v>
      </c>
      <c r="CJ21" s="23">
        <f>106600/1000000</f>
        <v>0.1066</v>
      </c>
      <c r="CK21" s="23">
        <f>25000/1000000</f>
        <v>2.5000000000000001E-2</v>
      </c>
      <c r="CL21" s="23">
        <v>8.6999999999999994E-2</v>
      </c>
      <c r="CM21" s="23">
        <v>0.15529999999999999</v>
      </c>
      <c r="CN21" s="23">
        <v>0.24110000000000001</v>
      </c>
      <c r="CO21" s="23">
        <v>0.22700000000000001</v>
      </c>
      <c r="CP21" s="23">
        <f>395000/1000000</f>
        <v>0.39500000000000002</v>
      </c>
      <c r="CQ21" s="23">
        <v>0.23699999999999999</v>
      </c>
      <c r="CR21" s="23">
        <v>0.115</v>
      </c>
      <c r="CS21" s="23">
        <v>0.1724</v>
      </c>
      <c r="CT21" s="23">
        <v>0.28149999999999997</v>
      </c>
      <c r="CU21" s="23">
        <v>0.12</v>
      </c>
      <c r="CV21" s="23">
        <f>210000/1000000</f>
        <v>0.21</v>
      </c>
      <c r="CW21" s="23">
        <v>0.41099999999999998</v>
      </c>
      <c r="CX21" s="23">
        <v>0.42199999999999999</v>
      </c>
      <c r="CY21" s="23">
        <f>388500/1000000</f>
        <v>0.38850000000000001</v>
      </c>
      <c r="CZ21" s="23">
        <v>0.215</v>
      </c>
      <c r="DA21" s="95">
        <v>3.8462675709999994</v>
      </c>
      <c r="DB21" s="23">
        <v>1.6552417309999998</v>
      </c>
      <c r="DC21" s="22">
        <v>0.50702100000000005</v>
      </c>
      <c r="DD21" s="23">
        <v>22.130690549999997</v>
      </c>
      <c r="DE21" s="23">
        <v>1.5290009999999998</v>
      </c>
      <c r="DF21" s="23">
        <v>0.25840000000000002</v>
      </c>
      <c r="DG21" s="23">
        <v>0.88519999999999999</v>
      </c>
      <c r="DH21" s="23">
        <v>3.1943999999999999</v>
      </c>
      <c r="DI21" s="23">
        <v>1.8538000000000001</v>
      </c>
      <c r="DJ21" s="13">
        <v>0</v>
      </c>
      <c r="DK21" s="14" t="s">
        <v>21</v>
      </c>
      <c r="DL21" s="79"/>
    </row>
    <row r="22" spans="2:116" s="1" customFormat="1" ht="29.25" customHeight="1" x14ac:dyDescent="0.2">
      <c r="B22" s="14" t="s">
        <v>17</v>
      </c>
      <c r="C22" s="24">
        <v>12.514569033873906</v>
      </c>
      <c r="D22" s="24">
        <v>12.227486749466069</v>
      </c>
      <c r="E22" s="24">
        <v>11.632887281106722</v>
      </c>
      <c r="F22" s="24">
        <v>11.252668732655049</v>
      </c>
      <c r="G22" s="24">
        <v>11.536680151303164</v>
      </c>
      <c r="H22" s="85">
        <f>+C22</f>
        <v>12.514569033873906</v>
      </c>
      <c r="I22" s="24">
        <v>11.567684121244525</v>
      </c>
      <c r="J22" s="24">
        <v>11.225146671693164</v>
      </c>
      <c r="K22" s="24">
        <v>11.222261340648755</v>
      </c>
      <c r="L22" s="24">
        <v>10.266198220431219</v>
      </c>
      <c r="M22" s="24">
        <v>10.080575272122084</v>
      </c>
      <c r="N22" s="24">
        <v>10.1103940170351</v>
      </c>
      <c r="O22" s="24">
        <v>9.3795088975549081</v>
      </c>
      <c r="P22" s="24">
        <v>8.7529676319245162</v>
      </c>
      <c r="Q22" s="24">
        <v>8.1268685827484717</v>
      </c>
      <c r="R22" s="24">
        <v>8.8051114556910992</v>
      </c>
      <c r="S22" s="24">
        <v>8.5042625758274291</v>
      </c>
      <c r="T22" s="24">
        <v>9.3781371386997439</v>
      </c>
      <c r="U22" s="52">
        <v>8.7828619820968683</v>
      </c>
      <c r="V22" s="52">
        <v>8.4812492559070094</v>
      </c>
      <c r="W22" s="52">
        <v>8.6701783074551937</v>
      </c>
      <c r="X22" s="52">
        <v>8.382816005443674</v>
      </c>
      <c r="Y22" s="52">
        <v>8.5804913011479123</v>
      </c>
      <c r="Z22" s="52">
        <v>8.2718185206569927</v>
      </c>
      <c r="AA22" s="52">
        <v>8.2466256093756041</v>
      </c>
      <c r="AB22" s="52">
        <v>8.2732267813217177</v>
      </c>
      <c r="AC22" s="52">
        <v>8.0190802493660645</v>
      </c>
      <c r="AD22" s="52">
        <v>8.1576149043037631</v>
      </c>
      <c r="AE22" s="52">
        <v>8.2424207685197981</v>
      </c>
      <c r="AF22" s="52">
        <v>7.5586456901868946</v>
      </c>
      <c r="AG22" s="52">
        <v>7.4136103902711135</v>
      </c>
      <c r="AH22" s="52">
        <v>7.3448547630621599</v>
      </c>
      <c r="AI22" s="52">
        <v>6.9870097763613881</v>
      </c>
      <c r="AJ22" s="52">
        <v>7.0102738944831477</v>
      </c>
      <c r="AK22" s="52">
        <v>7.0312632092141607</v>
      </c>
      <c r="AL22" s="52">
        <v>6.7467124235142499</v>
      </c>
      <c r="AM22" s="52">
        <v>6.8316521668525505</v>
      </c>
      <c r="AN22" s="52">
        <v>6.9336076018096975</v>
      </c>
      <c r="AO22" s="52">
        <v>6.7232617815571833</v>
      </c>
      <c r="AP22" s="52">
        <v>7.3633073968148306</v>
      </c>
      <c r="AQ22" s="52">
        <v>7.5925218199183426</v>
      </c>
      <c r="AR22" s="52">
        <v>14.321714743484845</v>
      </c>
      <c r="AS22" s="52">
        <v>13.250453396305522</v>
      </c>
      <c r="AT22" s="52">
        <v>13.253404310736419</v>
      </c>
      <c r="AU22" s="52">
        <v>13.087368143289204</v>
      </c>
      <c r="AV22" s="52">
        <v>13.292841885173841</v>
      </c>
      <c r="AW22" s="52">
        <v>13.719006801451044</v>
      </c>
      <c r="AX22" s="52">
        <v>13.946755613638524</v>
      </c>
      <c r="AY22" s="52">
        <v>13.533252153899557</v>
      </c>
      <c r="AZ22" s="52">
        <v>13.693067484342897</v>
      </c>
      <c r="BA22" s="52">
        <v>13.024792693195232</v>
      </c>
      <c r="BB22" s="52">
        <v>13.238572526716968</v>
      </c>
      <c r="BC22" s="52">
        <v>22.365799233944802</v>
      </c>
      <c r="BD22" s="52">
        <v>37.413579811430012</v>
      </c>
      <c r="BE22" s="52">
        <v>37.319696366686557</v>
      </c>
      <c r="BF22" s="52">
        <v>36.420981165740152</v>
      </c>
      <c r="BG22" s="52">
        <v>37.593521020371107</v>
      </c>
      <c r="BH22" s="52">
        <v>37.621906604597079</v>
      </c>
      <c r="BI22" s="52">
        <v>37.958695255302906</v>
      </c>
      <c r="BJ22" s="52">
        <v>38.915898661417081</v>
      </c>
      <c r="BK22" s="52">
        <v>38.92565158704538</v>
      </c>
      <c r="BL22" s="52">
        <v>37.132561848751223</v>
      </c>
      <c r="BM22" s="52">
        <v>30.841150041160752</v>
      </c>
      <c r="BN22" s="52">
        <v>23.751486769724018</v>
      </c>
      <c r="BO22" s="52">
        <v>18.394546480488721</v>
      </c>
      <c r="BP22" s="52">
        <v>10.474548697020911</v>
      </c>
      <c r="BQ22" s="52">
        <v>9.9844970436289469</v>
      </c>
      <c r="BR22" s="52">
        <v>9.4932741256515936</v>
      </c>
      <c r="BS22" s="52">
        <v>9.3974980369250396</v>
      </c>
      <c r="BT22" s="52">
        <v>9.8864561420809363</v>
      </c>
      <c r="BU22" s="52">
        <v>9.7551449157568495</v>
      </c>
      <c r="BV22" s="24">
        <v>9.776438148754</v>
      </c>
      <c r="BW22" s="24">
        <v>9.9217639965938638</v>
      </c>
      <c r="BX22" s="24">
        <v>9.7447458871577535</v>
      </c>
      <c r="BY22" s="24">
        <v>10.292518692908326</v>
      </c>
      <c r="BZ22" s="24">
        <v>10.292518692908326</v>
      </c>
      <c r="CA22" s="24">
        <v>11.421408589839531</v>
      </c>
      <c r="CB22" s="24">
        <v>11.763277954477269</v>
      </c>
      <c r="CC22" s="24">
        <v>11.364035483704653</v>
      </c>
      <c r="CD22" s="24">
        <v>11.623055666802365</v>
      </c>
      <c r="CE22" s="24">
        <v>11.551366029403328</v>
      </c>
      <c r="CF22" s="24">
        <v>11.760281740715772</v>
      </c>
      <c r="CG22" s="24">
        <v>11.800112035543233</v>
      </c>
      <c r="CH22" s="24">
        <v>12.144667372742768</v>
      </c>
      <c r="CI22" s="24">
        <v>12.054080452351108</v>
      </c>
      <c r="CJ22" s="24">
        <v>11.593501846298954</v>
      </c>
      <c r="CK22" s="24">
        <v>11.602885124929662</v>
      </c>
      <c r="CL22" s="24">
        <v>12.878380982148725</v>
      </c>
      <c r="CM22" s="24">
        <v>14.936806086637748</v>
      </c>
      <c r="CN22" s="24">
        <v>18.631606069780922</v>
      </c>
      <c r="CO22" s="24">
        <v>17.905766965084013</v>
      </c>
      <c r="CP22" s="16">
        <v>17.464346443884484</v>
      </c>
      <c r="CQ22" s="16">
        <v>18.161222463695903</v>
      </c>
      <c r="CR22" s="16">
        <v>19.128422316209171</v>
      </c>
      <c r="CS22" s="16">
        <v>19.217535190395328</v>
      </c>
      <c r="CT22" s="16">
        <v>19.481004153011785</v>
      </c>
      <c r="CU22" s="16">
        <v>19.805038526524314</v>
      </c>
      <c r="CV22" s="16">
        <v>20.151838585568875</v>
      </c>
      <c r="CW22" s="16">
        <v>21.283280122628344</v>
      </c>
      <c r="CX22" s="16">
        <v>23.236454751951509</v>
      </c>
      <c r="CY22" s="16">
        <v>21.613124073205217</v>
      </c>
      <c r="CZ22" s="16">
        <v>19.897802359583402</v>
      </c>
      <c r="DA22" s="21">
        <v>11.567684121244525</v>
      </c>
      <c r="DB22" s="12">
        <v>8.7828619820968683</v>
      </c>
      <c r="DC22" s="11">
        <v>7.4136103902711135</v>
      </c>
      <c r="DD22" s="24">
        <v>13.250453396305522</v>
      </c>
      <c r="DE22" s="24">
        <v>37.319696366686557</v>
      </c>
      <c r="DF22" s="24">
        <v>9.9844970436289469</v>
      </c>
      <c r="DG22" s="24">
        <v>11.364035483704653</v>
      </c>
      <c r="DH22" s="24">
        <v>17.905766965084013</v>
      </c>
      <c r="DI22" s="24">
        <v>19.538947828152924</v>
      </c>
      <c r="DJ22" s="24">
        <v>16.549810563647299</v>
      </c>
      <c r="DK22" s="14" t="s">
        <v>22</v>
      </c>
      <c r="DL22" s="79"/>
    </row>
    <row r="23" spans="2:116" s="1" customFormat="1" ht="29.25" customHeight="1" x14ac:dyDescent="0.2">
      <c r="B23" s="14" t="s">
        <v>18</v>
      </c>
      <c r="C23" s="24">
        <v>1.5849369369527404</v>
      </c>
      <c r="D23" s="24">
        <v>1.5105323082828539</v>
      </c>
      <c r="E23" s="24">
        <v>1.4409921926999723</v>
      </c>
      <c r="F23" s="24">
        <v>1.4491729503617297</v>
      </c>
      <c r="G23" s="24">
        <v>1.4552921920907633</v>
      </c>
      <c r="H23" s="85">
        <f>+C23</f>
        <v>1.5849369369527404</v>
      </c>
      <c r="I23" s="24">
        <v>1.4745317475462336</v>
      </c>
      <c r="J23" s="24">
        <v>1.4308685269056047</v>
      </c>
      <c r="K23" s="24">
        <v>1.3856419683894445</v>
      </c>
      <c r="L23" s="24">
        <v>1.2767547746288839</v>
      </c>
      <c r="M23" s="24">
        <v>1.2536697941477237</v>
      </c>
      <c r="N23" s="24">
        <v>1.2335754263404586</v>
      </c>
      <c r="O23" s="24">
        <v>1.1449168194483168</v>
      </c>
      <c r="P23" s="24">
        <v>1.0684375878666217</v>
      </c>
      <c r="Q23" s="24">
        <v>0.97349054538572177</v>
      </c>
      <c r="R23" s="24">
        <v>1.0693247771309766</v>
      </c>
      <c r="S23" s="24">
        <v>1.0486565301926001</v>
      </c>
      <c r="T23" s="24">
        <v>1.1095816088063184</v>
      </c>
      <c r="U23" s="52">
        <v>1.0181409874538954</v>
      </c>
      <c r="V23" s="52">
        <v>0.98317695414703354</v>
      </c>
      <c r="W23" s="52">
        <v>0.96499036137625138</v>
      </c>
      <c r="X23" s="52">
        <v>0.94877858610067922</v>
      </c>
      <c r="Y23" s="52">
        <v>0.97115174655696379</v>
      </c>
      <c r="Z23" s="52">
        <v>0.9553189258232675</v>
      </c>
      <c r="AA23" s="52">
        <v>0.95097600580578856</v>
      </c>
      <c r="AB23" s="52">
        <v>0.95404357276533469</v>
      </c>
      <c r="AC23" s="52">
        <v>0.95573215404762146</v>
      </c>
      <c r="AD23" s="52">
        <v>0.96920273110331967</v>
      </c>
      <c r="AE23" s="52">
        <v>1.0099622091120588</v>
      </c>
      <c r="AF23" s="52">
        <v>1.0524444926198968</v>
      </c>
      <c r="AG23" s="52">
        <v>1.0228336766419512</v>
      </c>
      <c r="AH23" s="52">
        <v>1.0118291991620272</v>
      </c>
      <c r="AI23" s="52">
        <v>1.0183369034330538</v>
      </c>
      <c r="AJ23" s="52">
        <v>1.0290057759622029</v>
      </c>
      <c r="AK23" s="52">
        <v>1.0324233924275257</v>
      </c>
      <c r="AL23" s="52">
        <v>1.0564809028091089</v>
      </c>
      <c r="AM23" s="52">
        <v>1.0710724969914351</v>
      </c>
      <c r="AN23" s="52">
        <v>1.0870571606766342</v>
      </c>
      <c r="AO23" s="52">
        <v>1.0748021546895239</v>
      </c>
      <c r="AP23" s="52">
        <v>1.1569641083147408</v>
      </c>
      <c r="AQ23" s="52">
        <v>1.304291900773749</v>
      </c>
      <c r="AR23" s="52">
        <v>1.3518933303704848</v>
      </c>
      <c r="AS23" s="52">
        <v>1.2547298904710671</v>
      </c>
      <c r="AT23" s="52">
        <v>1.255009322459538</v>
      </c>
      <c r="AU23" s="52">
        <v>1.2392868006737274</v>
      </c>
      <c r="AV23" s="52">
        <v>1.2584195281762549</v>
      </c>
      <c r="AW23" s="52">
        <v>1.2987641179561864</v>
      </c>
      <c r="AX23" s="52">
        <v>1.3203248613435983</v>
      </c>
      <c r="AY23" s="52">
        <v>1.2744645021162022</v>
      </c>
      <c r="AZ23" s="52">
        <v>1.2895147622626755</v>
      </c>
      <c r="BA23" s="52">
        <v>1.2243920810208047</v>
      </c>
      <c r="BB23" s="52">
        <v>1.1306247395447286</v>
      </c>
      <c r="BC23" s="52">
        <v>1.1136237195370422</v>
      </c>
      <c r="BD23" s="52">
        <v>1.1256767201067601</v>
      </c>
      <c r="BE23" s="52">
        <v>1.1135754379919298</v>
      </c>
      <c r="BF23" s="52">
        <v>1.086758843245536</v>
      </c>
      <c r="BG23" s="52">
        <v>1.1217460406051909</v>
      </c>
      <c r="BH23" s="52">
        <v>1.1035026466613982</v>
      </c>
      <c r="BI23" s="52">
        <v>1.1133811244144101</v>
      </c>
      <c r="BJ23" s="52">
        <v>1.141457226541335</v>
      </c>
      <c r="BK23" s="52">
        <v>1.1376128915919093</v>
      </c>
      <c r="BL23" s="52">
        <v>1.0852093499966424</v>
      </c>
      <c r="BM23" s="52">
        <v>0.90136431994295574</v>
      </c>
      <c r="BN23" s="52">
        <v>0.90345832894235667</v>
      </c>
      <c r="BO23" s="52">
        <v>0.89245023590678796</v>
      </c>
      <c r="BP23" s="52">
        <v>0.88222867447799547</v>
      </c>
      <c r="BQ23" s="52">
        <v>0.85036566978792283</v>
      </c>
      <c r="BR23" s="52">
        <v>0.80852889985993392</v>
      </c>
      <c r="BS23" s="52">
        <v>0.80037178413505194</v>
      </c>
      <c r="BT23" s="52">
        <v>0.86737371318663492</v>
      </c>
      <c r="BU23" s="52">
        <v>0.85585331555142719</v>
      </c>
      <c r="BV23" s="24">
        <v>0.8549517592099446</v>
      </c>
      <c r="BW23" s="24">
        <v>0.86766053794703557</v>
      </c>
      <c r="BX23" s="24">
        <v>0.89169104976113012</v>
      </c>
      <c r="BY23" s="24">
        <v>0.92952402066414352</v>
      </c>
      <c r="BZ23" s="24">
        <v>0.92952402066414352</v>
      </c>
      <c r="CA23" s="24">
        <v>1.0419532233838364</v>
      </c>
      <c r="CB23" s="24">
        <v>1.0949042533132027</v>
      </c>
      <c r="CC23" s="24">
        <v>1.0554406561760357</v>
      </c>
      <c r="CD23" s="24">
        <v>1.0470222604418835</v>
      </c>
      <c r="CE23" s="24">
        <v>1.0405643505469679</v>
      </c>
      <c r="CF23" s="24">
        <v>1.078504473744498</v>
      </c>
      <c r="CG23" s="24">
        <v>1.0811357550526175</v>
      </c>
      <c r="CH23" s="24">
        <v>1.1128441625853278</v>
      </c>
      <c r="CI23" s="24">
        <v>1.1121660200940138</v>
      </c>
      <c r="CJ23" s="24">
        <v>1.0696708768719059</v>
      </c>
      <c r="CK23" s="24">
        <v>1.070536622184574</v>
      </c>
      <c r="CL23" s="24">
        <v>1.1279254191107733</v>
      </c>
      <c r="CM23" s="24">
        <v>1.1875777473566191</v>
      </c>
      <c r="CN23" s="24">
        <v>1.1825860930430343</v>
      </c>
      <c r="CO23" s="24">
        <v>1.1486919363198629</v>
      </c>
      <c r="CP23" s="16">
        <v>1.1192809018762551</v>
      </c>
      <c r="CQ23" s="16">
        <v>1.163943324398433</v>
      </c>
      <c r="CR23" s="16">
        <v>1.1931463111125535</v>
      </c>
      <c r="CS23" s="16">
        <v>1.1987047777414375</v>
      </c>
      <c r="CT23" s="16">
        <v>1.2151293148172473</v>
      </c>
      <c r="CU23" s="16">
        <v>1.2462089765057185</v>
      </c>
      <c r="CV23" s="16">
        <v>1.2680309662006759</v>
      </c>
      <c r="CW23" s="16">
        <v>1.3392256067961259</v>
      </c>
      <c r="CX23" s="16">
        <v>1.3131023406071498</v>
      </c>
      <c r="CY23" s="16">
        <v>1.3031369171214131</v>
      </c>
      <c r="CZ23" s="16">
        <v>1.2589758862598734</v>
      </c>
      <c r="DA23" s="21">
        <v>1.4745317475462336</v>
      </c>
      <c r="DB23" s="12">
        <v>1.0181409874538954</v>
      </c>
      <c r="DC23" s="11">
        <v>1.0228336766419512</v>
      </c>
      <c r="DD23" s="24">
        <v>1.2547298904710671</v>
      </c>
      <c r="DE23" s="24">
        <v>1.1135754379919298</v>
      </c>
      <c r="DF23" s="24">
        <v>0.85036566978792283</v>
      </c>
      <c r="DG23" s="24">
        <v>1.0554406561760357</v>
      </c>
      <c r="DH23" s="24">
        <v>1.1486919363198629</v>
      </c>
      <c r="DI23" s="24">
        <v>1.2258151996541793</v>
      </c>
      <c r="DJ23" s="24">
        <v>1.246479157423328</v>
      </c>
      <c r="DK23" s="14" t="s">
        <v>23</v>
      </c>
      <c r="DL23" s="79"/>
    </row>
    <row r="24" spans="2:116" s="1" customFormat="1" ht="29.25" customHeight="1" x14ac:dyDescent="0.2">
      <c r="B24" s="14" t="s">
        <v>19</v>
      </c>
      <c r="C24" s="24">
        <v>4.7785934177411287</v>
      </c>
      <c r="D24" s="24">
        <v>5.0139736653940732</v>
      </c>
      <c r="E24" s="24">
        <v>4.9261922169287438</v>
      </c>
      <c r="F24" s="24">
        <v>4.7823439142202089</v>
      </c>
      <c r="G24" s="24">
        <v>4.968159006499123</v>
      </c>
      <c r="H24" s="85">
        <f>+C24</f>
        <v>4.7785934177411287</v>
      </c>
      <c r="I24" s="24">
        <v>4.9630712591231632</v>
      </c>
      <c r="J24" s="24">
        <v>5.1145203065844989</v>
      </c>
      <c r="K24" s="24">
        <v>5.2814553137542743</v>
      </c>
      <c r="L24" s="24">
        <v>5.7502940079648992</v>
      </c>
      <c r="M24" s="24">
        <v>5.8561794855878526</v>
      </c>
      <c r="N24" s="24">
        <v>5.9515739154832845</v>
      </c>
      <c r="O24" s="24">
        <v>6.3960226390452322</v>
      </c>
      <c r="P24" s="24">
        <v>6.8538527473906621</v>
      </c>
      <c r="Q24" s="24">
        <v>7.515335907945726</v>
      </c>
      <c r="R24" s="24">
        <v>6.0237973027142662</v>
      </c>
      <c r="S24" s="24">
        <v>6.1792838476298062</v>
      </c>
      <c r="T24" s="24">
        <v>6.1085740148111825</v>
      </c>
      <c r="U24" s="53">
        <v>6.5607628034148293</v>
      </c>
      <c r="V24" s="53">
        <v>6.7940786151915873</v>
      </c>
      <c r="W24" s="53">
        <v>6.9221225273099938</v>
      </c>
      <c r="X24" s="53">
        <v>7.1475606016259432</v>
      </c>
      <c r="Y24" s="53">
        <v>6.982896818877121</v>
      </c>
      <c r="Z24" s="53">
        <v>7.098626708180741</v>
      </c>
      <c r="AA24" s="53">
        <v>7.1354818128755646</v>
      </c>
      <c r="AB24" s="53">
        <v>7.1125388688901294</v>
      </c>
      <c r="AC24" s="53">
        <v>7.097572814405912</v>
      </c>
      <c r="AD24" s="53">
        <v>4.2103690005999672</v>
      </c>
      <c r="AE24" s="53">
        <v>6.7313536905322415</v>
      </c>
      <c r="AF24" s="53">
        <v>6.6096996112301625</v>
      </c>
      <c r="AG24" s="53">
        <v>6.6912025580963261</v>
      </c>
      <c r="AH24" s="53">
        <v>6.7525500601940127</v>
      </c>
      <c r="AI24" s="53">
        <v>6.7093977412326735</v>
      </c>
      <c r="AJ24" s="53">
        <v>6.7527763570046497</v>
      </c>
      <c r="AK24" s="53">
        <v>6.7304227375171273</v>
      </c>
      <c r="AL24" s="53">
        <v>6.5549459976534932</v>
      </c>
      <c r="AM24" s="53">
        <v>6.4655405743213734</v>
      </c>
      <c r="AN24" s="53">
        <v>6.370467844604744</v>
      </c>
      <c r="AO24" s="53">
        <v>6.4431045817341701</v>
      </c>
      <c r="AP24" s="53">
        <v>5.7427688693912797</v>
      </c>
      <c r="AQ24" s="53">
        <v>4.6019491561153236</v>
      </c>
      <c r="AR24" s="53">
        <v>4.2629041582190261</v>
      </c>
      <c r="AS24" s="53">
        <v>4.5768566475044672</v>
      </c>
      <c r="AT24" s="53">
        <v>4.5758375951906149</v>
      </c>
      <c r="AU24" s="53">
        <v>4.6338901026808941</v>
      </c>
      <c r="AV24" s="53">
        <v>4.5608873720633474</v>
      </c>
      <c r="AW24" s="53">
        <v>4.432666859216142</v>
      </c>
      <c r="AX24" s="53">
        <v>4.3602819519318947</v>
      </c>
      <c r="AY24" s="53">
        <v>4.5363285933149404</v>
      </c>
      <c r="AZ24" s="53">
        <v>4.483383929603237</v>
      </c>
      <c r="BA24" s="53">
        <v>4.7076521367761721</v>
      </c>
      <c r="BB24" s="53">
        <v>4.7681231730327278</v>
      </c>
      <c r="BC24" s="53">
        <v>3.5800265901898509</v>
      </c>
      <c r="BD24" s="53">
        <v>2.9271770512529507</v>
      </c>
      <c r="BE24" s="53">
        <v>2.9828190940766932</v>
      </c>
      <c r="BF24" s="53">
        <v>3.0564224066651402</v>
      </c>
      <c r="BG24" s="53">
        <v>2.9610927597704007</v>
      </c>
      <c r="BH24" s="53">
        <v>2.9851366270371065</v>
      </c>
      <c r="BI24" s="53">
        <v>2.9586509923220432</v>
      </c>
      <c r="BJ24" s="53">
        <v>2.8858778866051873</v>
      </c>
      <c r="BK24" s="53">
        <v>2.8841026265670173</v>
      </c>
      <c r="BL24" s="53">
        <v>3.0233727056137845</v>
      </c>
      <c r="BM24" s="53">
        <v>3.6207148417513753</v>
      </c>
      <c r="BN24" s="53">
        <v>2.2182071151955323</v>
      </c>
      <c r="BO24" s="53">
        <v>3.0893902771209021</v>
      </c>
      <c r="BP24" s="53">
        <v>1.7467475965525856</v>
      </c>
      <c r="BQ24" s="53">
        <v>1.8194864985069878</v>
      </c>
      <c r="BR24" s="53">
        <v>1.9136345716782821</v>
      </c>
      <c r="BS24" s="53">
        <v>1.9331376813152414</v>
      </c>
      <c r="BT24" s="53">
        <v>1.8079631564350531</v>
      </c>
      <c r="BU24" s="53">
        <v>1.8322996333680392</v>
      </c>
      <c r="BV24" s="21">
        <v>1.7938775774512665</v>
      </c>
      <c r="BW24" s="21">
        <v>1.743054570319494</v>
      </c>
      <c r="BX24" s="21">
        <v>1.0306752568255968</v>
      </c>
      <c r="BY24" s="21">
        <v>5.5194906156210886</v>
      </c>
      <c r="BZ24" s="21">
        <v>5.5194906156210886</v>
      </c>
      <c r="CA24" s="21">
        <v>4.9134199471428612</v>
      </c>
      <c r="CB24" s="21">
        <v>5.4708179048162986</v>
      </c>
      <c r="CC24" s="21">
        <v>5.7198253989760497</v>
      </c>
      <c r="CD24" s="21">
        <v>5.7666556815992447</v>
      </c>
      <c r="CE24" s="21">
        <v>5.8024444752160891</v>
      </c>
      <c r="CF24" s="21">
        <v>5.6689597017603841</v>
      </c>
      <c r="CG24" s="21">
        <v>5.6482455202734769</v>
      </c>
      <c r="CH24" s="21">
        <v>5.4879326876706562</v>
      </c>
      <c r="CI24" s="21">
        <v>5.5225089376779737</v>
      </c>
      <c r="CJ24" s="21">
        <v>5.7419033451786099</v>
      </c>
      <c r="CK24" s="21">
        <v>5.675964067212667</v>
      </c>
      <c r="CL24" s="21">
        <v>4.4162534384684724</v>
      </c>
      <c r="CM24" s="21">
        <v>4.9626197811533972</v>
      </c>
      <c r="CN24" s="24">
        <v>4.8379659694443236</v>
      </c>
      <c r="CO24" s="24">
        <v>4.9613141180454621</v>
      </c>
      <c r="CP24" s="24">
        <v>5.0872129609661343</v>
      </c>
      <c r="CQ24" s="24">
        <v>4.8920082203569661</v>
      </c>
      <c r="CR24" s="24">
        <v>4.7773235072949989</v>
      </c>
      <c r="CS24" s="24">
        <v>4.7551707689529401</v>
      </c>
      <c r="CT24" s="24">
        <v>4.6908965574397232</v>
      </c>
      <c r="CU24" s="24">
        <v>4.6109220179634196</v>
      </c>
      <c r="CV24" s="24">
        <v>4.5329631156940247</v>
      </c>
      <c r="CW24" s="24">
        <v>4.2919860344201641</v>
      </c>
      <c r="CX24" s="24">
        <v>3.9103616188418675</v>
      </c>
      <c r="CY24" s="24">
        <v>4.256794980776716</v>
      </c>
      <c r="CZ24" s="16">
        <v>4.4267817436455852</v>
      </c>
      <c r="DA24" s="21">
        <v>4.9630712591231632</v>
      </c>
      <c r="DB24" s="12">
        <v>6.5607628034148293</v>
      </c>
      <c r="DC24" s="11">
        <v>6.6912025580963261</v>
      </c>
      <c r="DD24" s="24">
        <v>4.5768566475044672</v>
      </c>
      <c r="DE24" s="24">
        <v>2.9828190940766932</v>
      </c>
      <c r="DF24" s="24">
        <v>1.8194864985069878</v>
      </c>
      <c r="DG24" s="24">
        <v>5.7198253989760497</v>
      </c>
      <c r="DH24" s="24">
        <v>4.9613141180454621</v>
      </c>
      <c r="DI24" s="24">
        <v>4.5641557552508969</v>
      </c>
      <c r="DJ24" s="24">
        <v>4.1420132953863957</v>
      </c>
      <c r="DK24" s="14" t="s">
        <v>24</v>
      </c>
      <c r="DL24" s="79"/>
    </row>
    <row r="25" spans="2:116" s="1" customFormat="1" ht="29.25" customHeight="1" x14ac:dyDescent="0.2">
      <c r="B25" s="14" t="s">
        <v>68</v>
      </c>
      <c r="C25" s="24">
        <v>46.334000000000003</v>
      </c>
      <c r="D25" s="24">
        <v>46.113999999999997</v>
      </c>
      <c r="E25" s="24">
        <v>46.398000000000003</v>
      </c>
      <c r="F25" s="24">
        <v>46.401000000000003</v>
      </c>
      <c r="G25" s="24">
        <v>46.561999999999998</v>
      </c>
      <c r="H25" s="85">
        <f>+C25</f>
        <v>46.334000000000003</v>
      </c>
      <c r="I25" s="16">
        <v>46.469000000000001</v>
      </c>
      <c r="J25" s="16">
        <v>46.509</v>
      </c>
      <c r="K25" s="16">
        <v>46.615000000000002</v>
      </c>
      <c r="L25" s="16">
        <v>46.561999999999998</v>
      </c>
      <c r="M25" s="16">
        <v>46.802999999999997</v>
      </c>
      <c r="N25" s="16">
        <v>46.966000000000001</v>
      </c>
      <c r="O25" s="16">
        <v>47.677</v>
      </c>
      <c r="P25" s="16">
        <v>47.704000000000001</v>
      </c>
      <c r="Q25" s="16">
        <v>47.5</v>
      </c>
      <c r="R25" s="16">
        <v>47.558999999999997</v>
      </c>
      <c r="S25" s="16">
        <v>47.710999999999999</v>
      </c>
      <c r="T25" s="16">
        <v>47.902000000000001</v>
      </c>
      <c r="U25" s="11">
        <v>47.149000000000001</v>
      </c>
      <c r="V25" s="11">
        <v>47.286999999999999</v>
      </c>
      <c r="W25" s="11">
        <v>47.287999999999997</v>
      </c>
      <c r="X25" s="11">
        <v>47.25</v>
      </c>
      <c r="Y25" s="11">
        <v>47.293999999999997</v>
      </c>
      <c r="Z25" s="11">
        <v>47.209000000000003</v>
      </c>
      <c r="AA25" s="11">
        <v>47.136000000000003</v>
      </c>
      <c r="AB25" s="11">
        <v>46.921999999999997</v>
      </c>
      <c r="AC25" s="11">
        <v>47.325000000000003</v>
      </c>
      <c r="AD25" s="11">
        <v>47.039000000000001</v>
      </c>
      <c r="AE25" s="11">
        <v>47.073999999999998</v>
      </c>
      <c r="AF25" s="11">
        <v>47.344999999999999</v>
      </c>
      <c r="AG25" s="11">
        <v>47.48</v>
      </c>
      <c r="AH25" s="11">
        <v>47.351999999999997</v>
      </c>
      <c r="AI25" s="11">
        <v>47.387</v>
      </c>
      <c r="AJ25" s="11">
        <v>47.298999999999999</v>
      </c>
      <c r="AK25" s="11">
        <v>47.439</v>
      </c>
      <c r="AL25" s="11">
        <v>47.567</v>
      </c>
      <c r="AM25" s="11">
        <v>47.521999999999998</v>
      </c>
      <c r="AN25" s="11">
        <v>47.677</v>
      </c>
      <c r="AO25" s="11">
        <v>47.697000000000003</v>
      </c>
      <c r="AP25" s="11">
        <v>47.786000000000001</v>
      </c>
      <c r="AQ25" s="11">
        <v>48.017000000000003</v>
      </c>
      <c r="AR25" s="11">
        <v>47.996000000000002</v>
      </c>
      <c r="AS25" s="11">
        <v>48.106999999999999</v>
      </c>
      <c r="AT25" s="11">
        <v>48.079000000000001</v>
      </c>
      <c r="AU25" s="11">
        <v>48.298999999999999</v>
      </c>
      <c r="AV25" s="11">
        <v>47.823999999999998</v>
      </c>
      <c r="AW25" s="11">
        <v>47.850999999999999</v>
      </c>
      <c r="AX25" s="11">
        <v>47.793999999999997</v>
      </c>
      <c r="AY25" s="11">
        <v>47.527000000000001</v>
      </c>
      <c r="AZ25" s="11">
        <v>47.966000000000001</v>
      </c>
      <c r="BA25" s="11">
        <v>47.795999999999999</v>
      </c>
      <c r="BB25" s="11">
        <v>47.777000000000001</v>
      </c>
      <c r="BC25" s="11">
        <v>48.274999999999999</v>
      </c>
      <c r="BD25" s="11">
        <v>48.118000000000002</v>
      </c>
      <c r="BE25" s="11">
        <v>48.122</v>
      </c>
      <c r="BF25" s="11">
        <v>48.21</v>
      </c>
      <c r="BG25" s="11">
        <v>48.350999999999999</v>
      </c>
      <c r="BH25" s="11">
        <v>48.173000000000002</v>
      </c>
      <c r="BI25" s="11">
        <v>48.71</v>
      </c>
      <c r="BJ25" s="11">
        <v>48.811</v>
      </c>
      <c r="BK25" s="11">
        <v>48.954999999999998</v>
      </c>
      <c r="BL25" s="11">
        <v>51.162999999999997</v>
      </c>
      <c r="BM25" s="11">
        <v>50.341000000000001</v>
      </c>
      <c r="BN25" s="11">
        <v>50.554000000000002</v>
      </c>
      <c r="BO25" s="11">
        <v>50.709000000000003</v>
      </c>
      <c r="BP25" s="11">
        <v>50.789000000000001</v>
      </c>
      <c r="BQ25" s="11">
        <v>51.118000000000002</v>
      </c>
      <c r="BR25" s="11">
        <v>51.335000000000001</v>
      </c>
      <c r="BS25" s="11">
        <v>50.154000000000003</v>
      </c>
      <c r="BT25" s="11">
        <v>50.167000000000002</v>
      </c>
      <c r="BU25" s="11">
        <v>50.228000000000002</v>
      </c>
      <c r="BV25" s="11">
        <v>50.101999999999997</v>
      </c>
      <c r="BW25" s="11">
        <v>50.634</v>
      </c>
      <c r="BX25" s="11">
        <v>50.326999999999998</v>
      </c>
      <c r="BY25" s="11">
        <v>50.253</v>
      </c>
      <c r="BZ25" s="11">
        <v>50.253</v>
      </c>
      <c r="CA25" s="11">
        <v>50.881999999999998</v>
      </c>
      <c r="CB25" s="11">
        <v>51.652000000000001</v>
      </c>
      <c r="CC25" s="11">
        <v>51.631999999999998</v>
      </c>
      <c r="CD25" s="11">
        <v>51.262999999999998</v>
      </c>
      <c r="CE25" s="11">
        <v>49.962000000000003</v>
      </c>
      <c r="CF25" s="11">
        <v>50.54</v>
      </c>
      <c r="CG25" s="11">
        <v>50.356000000000002</v>
      </c>
      <c r="CH25" s="11">
        <v>50.503999999999998</v>
      </c>
      <c r="CI25" s="11">
        <v>51.091999999999999</v>
      </c>
      <c r="CJ25" s="11">
        <v>50.664999999999999</v>
      </c>
      <c r="CK25" s="21">
        <v>50.694000000000003</v>
      </c>
      <c r="CL25" s="11">
        <v>51.116999999999997</v>
      </c>
      <c r="CM25" s="11">
        <v>51.728999999999999</v>
      </c>
      <c r="CN25" s="12">
        <v>51.612000000000002</v>
      </c>
      <c r="CO25" s="12">
        <v>51.716999999999999</v>
      </c>
      <c r="CP25" s="12">
        <v>49.08</v>
      </c>
      <c r="CQ25" s="12">
        <v>48.947000000000003</v>
      </c>
      <c r="CR25" s="12">
        <v>49.069000000000003</v>
      </c>
      <c r="CS25" s="12">
        <v>49.012</v>
      </c>
      <c r="CT25" s="12">
        <v>49.042999999999999</v>
      </c>
      <c r="CU25" s="12">
        <v>48.488</v>
      </c>
      <c r="CV25" s="12">
        <v>48.45</v>
      </c>
      <c r="CW25" s="12">
        <v>48.600999999999999</v>
      </c>
      <c r="CX25" s="12">
        <v>47.94</v>
      </c>
      <c r="CY25" s="12">
        <v>48.1</v>
      </c>
      <c r="CZ25" s="12">
        <v>47.927999999999997</v>
      </c>
      <c r="DA25" s="21">
        <v>46.469000000000001</v>
      </c>
      <c r="DB25" s="12">
        <v>47.149000000000001</v>
      </c>
      <c r="DC25" s="11">
        <v>47.48</v>
      </c>
      <c r="DD25" s="10">
        <v>48.106999999999999</v>
      </c>
      <c r="DE25" s="10">
        <v>48.122</v>
      </c>
      <c r="DF25" s="10">
        <v>51.118000000000002</v>
      </c>
      <c r="DG25" s="10">
        <v>51.631999999999998</v>
      </c>
      <c r="DH25" s="10">
        <v>51.716999999999999</v>
      </c>
      <c r="DI25" s="10">
        <v>48.131999999999998</v>
      </c>
      <c r="DJ25" s="13">
        <v>49.612000000000002</v>
      </c>
      <c r="DK25" s="14" t="s">
        <v>64</v>
      </c>
      <c r="DL25" s="79"/>
    </row>
    <row r="26" spans="2:116" s="1" customFormat="1" ht="29.25" customHeight="1" x14ac:dyDescent="0.2">
      <c r="B26" s="14" t="s">
        <v>67</v>
      </c>
      <c r="C26" s="24">
        <v>32.953818699999999</v>
      </c>
      <c r="D26" s="24">
        <v>38.822507799999997</v>
      </c>
      <c r="E26" s="24">
        <v>27.463484179999998</v>
      </c>
      <c r="F26" s="24">
        <v>28.844143800000001</v>
      </c>
      <c r="G26" s="24">
        <v>28.556686769999999</v>
      </c>
      <c r="H26" s="85">
        <f>SUM(C26:G26)</f>
        <v>156.64064124999999</v>
      </c>
      <c r="I26" s="16">
        <v>47.982553669999994</v>
      </c>
      <c r="J26" s="16">
        <v>30.177591469999996</v>
      </c>
      <c r="K26" s="16">
        <v>34.190896070000001</v>
      </c>
      <c r="L26" s="16">
        <v>15.413638369999999</v>
      </c>
      <c r="M26" s="16">
        <v>19.589071609999998</v>
      </c>
      <c r="N26" s="16">
        <v>52.889295340000004</v>
      </c>
      <c r="O26" s="16">
        <v>19.883218990000003</v>
      </c>
      <c r="P26" s="16">
        <v>20.834936259999999</v>
      </c>
      <c r="Q26" s="16">
        <v>20.027341940000003</v>
      </c>
      <c r="R26" s="16">
        <v>13.5943021</v>
      </c>
      <c r="S26" s="16">
        <v>12.975980560000002</v>
      </c>
      <c r="T26" s="16">
        <v>23.3558053</v>
      </c>
      <c r="U26" s="11">
        <v>13.070571219999998</v>
      </c>
      <c r="V26" s="11">
        <v>8.9039827799999998</v>
      </c>
      <c r="W26" s="11">
        <v>18.255645649999998</v>
      </c>
      <c r="X26" s="11">
        <v>8.9492420900000003</v>
      </c>
      <c r="Y26" s="11">
        <v>12.522178220000001</v>
      </c>
      <c r="Z26" s="11">
        <v>9.1019531899999997</v>
      </c>
      <c r="AA26" s="11">
        <v>9.8066512600000006</v>
      </c>
      <c r="AB26" s="11">
        <v>119.46167344</v>
      </c>
      <c r="AC26" s="11">
        <v>6.7056834499999995</v>
      </c>
      <c r="AD26" s="11">
        <v>12.711974020000001</v>
      </c>
      <c r="AE26" s="11">
        <v>8.8595320199999996</v>
      </c>
      <c r="AF26" s="11">
        <v>6.5983192300000004</v>
      </c>
      <c r="AG26" s="11">
        <v>21.050939180000004</v>
      </c>
      <c r="AH26" s="11">
        <v>4.4952123899999998</v>
      </c>
      <c r="AI26" s="11">
        <v>6.1452319100000006</v>
      </c>
      <c r="AJ26" s="11">
        <v>8.2459793700000006</v>
      </c>
      <c r="AK26" s="11">
        <v>11.764471459999999</v>
      </c>
      <c r="AL26" s="11">
        <v>14.453504280000001</v>
      </c>
      <c r="AM26" s="11">
        <v>5.9911725700000007</v>
      </c>
      <c r="AN26" s="11">
        <v>9.7104221899999992</v>
      </c>
      <c r="AO26" s="11">
        <v>12.803953869999997</v>
      </c>
      <c r="AP26" s="11">
        <v>15.067118310000003</v>
      </c>
      <c r="AQ26" s="11">
        <v>19.402756530000001</v>
      </c>
      <c r="AR26" s="11">
        <v>21.962023219999999</v>
      </c>
      <c r="AS26" s="11">
        <v>10.299068740000001</v>
      </c>
      <c r="AT26" s="11">
        <v>15.88895608</v>
      </c>
      <c r="AU26" s="11">
        <v>20.78166457</v>
      </c>
      <c r="AV26" s="11">
        <v>7.2854669699999999</v>
      </c>
      <c r="AW26" s="11">
        <v>123.57756006999998</v>
      </c>
      <c r="AX26" s="11">
        <v>13.793668629999999</v>
      </c>
      <c r="AY26" s="11">
        <v>18.590822060000001</v>
      </c>
      <c r="AZ26" s="11">
        <v>19.65998059</v>
      </c>
      <c r="BA26" s="12">
        <v>11.57889574</v>
      </c>
      <c r="BB26" s="12">
        <v>12.314312599999997</v>
      </c>
      <c r="BC26" s="12">
        <v>9.1755447899999982</v>
      </c>
      <c r="BD26" s="12">
        <v>11.239307289999999</v>
      </c>
      <c r="BE26" s="11">
        <v>5.7551434299999995</v>
      </c>
      <c r="BF26" s="11">
        <v>9.4184472200000009</v>
      </c>
      <c r="BG26" s="11">
        <v>12.959823180000001</v>
      </c>
      <c r="BH26" s="11">
        <v>8.0828652900000009</v>
      </c>
      <c r="BI26" s="11">
        <v>11.52470774</v>
      </c>
      <c r="BJ26" s="11">
        <v>7.6487041799999984</v>
      </c>
      <c r="BK26" s="11">
        <v>19.349629470000004</v>
      </c>
      <c r="BL26" s="11">
        <v>33.155695229999999</v>
      </c>
      <c r="BM26" s="20">
        <v>9.5203057800000011</v>
      </c>
      <c r="BN26" s="11">
        <v>20.02001095</v>
      </c>
      <c r="BO26" s="11">
        <v>9.6235970799999997</v>
      </c>
      <c r="BP26" s="11">
        <v>73.158700890000006</v>
      </c>
      <c r="BQ26" s="11">
        <v>9.8489547699999989</v>
      </c>
      <c r="BR26" s="11">
        <v>5.6474465700000005</v>
      </c>
      <c r="BS26" s="11">
        <v>7.8126914300000001</v>
      </c>
      <c r="BT26" s="11">
        <v>7.1297119799999997</v>
      </c>
      <c r="BU26" s="11">
        <v>7.1602956499999992</v>
      </c>
      <c r="BV26" s="11">
        <v>10.381678259999999</v>
      </c>
      <c r="BW26" s="11">
        <v>6.7225095500000007</v>
      </c>
      <c r="BX26" s="11">
        <v>3.9285589999999999</v>
      </c>
      <c r="BY26" s="11">
        <v>0</v>
      </c>
      <c r="BZ26" s="11">
        <v>5.1138660100000006</v>
      </c>
      <c r="CA26" s="11">
        <v>13.653970920000003</v>
      </c>
      <c r="CB26" s="11">
        <v>19.442270359999998</v>
      </c>
      <c r="CC26" s="11">
        <v>65.644943990000002</v>
      </c>
      <c r="CD26" s="11">
        <v>22.849524410000001</v>
      </c>
      <c r="CE26" s="11">
        <v>173.88105456</v>
      </c>
      <c r="CF26" s="11">
        <v>42.07992651</v>
      </c>
      <c r="CG26" s="11">
        <v>26.138600929999999</v>
      </c>
      <c r="CH26" s="11">
        <v>26.89136834</v>
      </c>
      <c r="CI26" s="11">
        <v>17.281500179999998</v>
      </c>
      <c r="CJ26" s="11">
        <v>10.66068544</v>
      </c>
      <c r="CK26" s="11">
        <f>46456606.79/1000000</f>
        <v>46.456606790000002</v>
      </c>
      <c r="CL26" s="11">
        <v>47.581396909999995</v>
      </c>
      <c r="CM26" s="11">
        <v>22.925513599999999</v>
      </c>
      <c r="CN26" s="12">
        <v>26.32577706</v>
      </c>
      <c r="CO26" s="12">
        <v>495.7353526</v>
      </c>
      <c r="CP26" s="12">
        <f>22830660.83/1000000</f>
        <v>22.830660829999999</v>
      </c>
      <c r="CQ26" s="12">
        <v>356.62202654000004</v>
      </c>
      <c r="CR26" s="12">
        <v>17.769431109999999</v>
      </c>
      <c r="CS26" s="12">
        <v>79.496134900000001</v>
      </c>
      <c r="CT26" s="12">
        <v>39.943380420000004</v>
      </c>
      <c r="CU26" s="12">
        <v>11.551086300000001</v>
      </c>
      <c r="CV26" s="12">
        <v>108.78831199000001</v>
      </c>
      <c r="CW26" s="12">
        <v>19.923009109999999</v>
      </c>
      <c r="CX26" s="12">
        <v>22.600341879999995</v>
      </c>
      <c r="CY26" s="12">
        <v>39.994490859999999</v>
      </c>
      <c r="CZ26" s="12">
        <f>16554820/1000000</f>
        <v>16.554819999999999</v>
      </c>
      <c r="DA26" s="15">
        <v>310.91463167999996</v>
      </c>
      <c r="DB26" s="12">
        <v>234.94740656999997</v>
      </c>
      <c r="DC26" s="11">
        <v>151.09278527999999</v>
      </c>
      <c r="DD26" s="10">
        <v>274.18524812999993</v>
      </c>
      <c r="DE26" s="10">
        <v>220.21763043999999</v>
      </c>
      <c r="DF26" s="10">
        <v>96.8419545</v>
      </c>
      <c r="DG26" s="10">
        <v>528.71689872000002</v>
      </c>
      <c r="DH26" s="10">
        <v>1231.8090465400005</v>
      </c>
      <c r="DI26" s="10">
        <v>994.9661830099999</v>
      </c>
      <c r="DJ26" s="10">
        <v>666.47031956000001</v>
      </c>
      <c r="DK26" s="14" t="s">
        <v>63</v>
      </c>
      <c r="DL26" s="79"/>
    </row>
    <row r="27" spans="2:116" s="1" customFormat="1" ht="29.25" customHeight="1" x14ac:dyDescent="0.2">
      <c r="B27" s="14" t="s">
        <v>66</v>
      </c>
      <c r="C27" s="24">
        <v>43.181638279999994</v>
      </c>
      <c r="D27" s="24">
        <v>49.387801549999999</v>
      </c>
      <c r="E27" s="24">
        <v>31.986470690000001</v>
      </c>
      <c r="F27" s="24">
        <v>30.970602589999999</v>
      </c>
      <c r="G27" s="24">
        <v>28.706672490000003</v>
      </c>
      <c r="H27" s="85">
        <f>SUM(C27:G27)</f>
        <v>184.23318560000001</v>
      </c>
      <c r="I27" s="16">
        <v>48.400209230000002</v>
      </c>
      <c r="J27" s="16">
        <v>37.016066150000007</v>
      </c>
      <c r="K27" s="16">
        <v>48.953453309999993</v>
      </c>
      <c r="L27" s="16">
        <v>27.868003920000003</v>
      </c>
      <c r="M27" s="16">
        <v>20.933884949999999</v>
      </c>
      <c r="N27" s="16">
        <v>65.922631690000003</v>
      </c>
      <c r="O27" s="16">
        <v>31.222816510000001</v>
      </c>
      <c r="P27" s="16">
        <v>29.33847162</v>
      </c>
      <c r="Q27" s="16">
        <v>15.158802770000001</v>
      </c>
      <c r="R27" s="16">
        <v>15.63184246</v>
      </c>
      <c r="S27" s="16">
        <v>13.30786932</v>
      </c>
      <c r="T27" s="16">
        <v>18.533124409999999</v>
      </c>
      <c r="U27" s="11">
        <v>43.576813189999996</v>
      </c>
      <c r="V27" s="11">
        <v>12.31861965</v>
      </c>
      <c r="W27" s="11">
        <v>15.48525697</v>
      </c>
      <c r="X27" s="11">
        <v>11.515581469999999</v>
      </c>
      <c r="Y27" s="11">
        <v>17.108468120000001</v>
      </c>
      <c r="Z27" s="11">
        <v>11.95149009</v>
      </c>
      <c r="AA27" s="11">
        <v>13.216805069999999</v>
      </c>
      <c r="AB27" s="11">
        <v>108.64706972</v>
      </c>
      <c r="AC27" s="11">
        <v>7.5619246500000008</v>
      </c>
      <c r="AD27" s="11">
        <v>10.086700990000002</v>
      </c>
      <c r="AE27" s="11">
        <v>31.662100379999998</v>
      </c>
      <c r="AF27" s="11">
        <v>10.608842180000002</v>
      </c>
      <c r="AG27" s="11">
        <v>7.8641297099999994</v>
      </c>
      <c r="AH27" s="11">
        <v>4.8670870099999997</v>
      </c>
      <c r="AI27" s="11">
        <v>6.0585634700000011</v>
      </c>
      <c r="AJ27" s="11">
        <v>9.8489893000000013</v>
      </c>
      <c r="AK27" s="11">
        <v>25.470161749999995</v>
      </c>
      <c r="AL27" s="11">
        <v>17.917581219999999</v>
      </c>
      <c r="AM27" s="11">
        <v>8.6474067300000002</v>
      </c>
      <c r="AN27" s="11">
        <v>15.340905780000002</v>
      </c>
      <c r="AO27" s="11">
        <v>18.569178189999999</v>
      </c>
      <c r="AP27" s="11">
        <v>20.933959369999997</v>
      </c>
      <c r="AQ27" s="11">
        <v>19.59349555</v>
      </c>
      <c r="AR27" s="12">
        <v>26.04455257</v>
      </c>
      <c r="AS27" s="12">
        <v>7.3254656800000006</v>
      </c>
      <c r="AT27" s="12">
        <v>12.913868219999999</v>
      </c>
      <c r="AU27" s="12">
        <v>9.1628282300000006</v>
      </c>
      <c r="AV27" s="12">
        <v>9.40277326</v>
      </c>
      <c r="AW27" s="12">
        <v>131.32078473000001</v>
      </c>
      <c r="AX27" s="12">
        <v>18.545306839999999</v>
      </c>
      <c r="AY27" s="12">
        <v>58.086778539999997</v>
      </c>
      <c r="AZ27" s="12">
        <v>28.251186609999998</v>
      </c>
      <c r="BA27" s="12">
        <v>20.4655387</v>
      </c>
      <c r="BB27" s="12">
        <v>19.102220120000002</v>
      </c>
      <c r="BC27" s="12">
        <v>11.35226252</v>
      </c>
      <c r="BD27" s="12">
        <v>16.23195093</v>
      </c>
      <c r="BE27" s="12">
        <v>34.547674610000001</v>
      </c>
      <c r="BF27" s="12">
        <v>11.337786219999998</v>
      </c>
      <c r="BG27" s="12">
        <v>14.983802620000001</v>
      </c>
      <c r="BH27" s="12">
        <v>11.64029976</v>
      </c>
      <c r="BI27" s="12">
        <v>13.77545205</v>
      </c>
      <c r="BJ27" s="12">
        <v>10.22906605</v>
      </c>
      <c r="BK27" s="12">
        <v>29.29675129</v>
      </c>
      <c r="BL27" s="12">
        <v>35.825462729999998</v>
      </c>
      <c r="BM27" s="49">
        <v>9.4752636799999994</v>
      </c>
      <c r="BN27" s="12">
        <v>23.120142240000003</v>
      </c>
      <c r="BO27" s="12">
        <v>11.994866480000001</v>
      </c>
      <c r="BP27" s="12">
        <v>74.892245310000007</v>
      </c>
      <c r="BQ27" s="12">
        <v>11.68780243</v>
      </c>
      <c r="BR27" s="12">
        <v>10.423042619999999</v>
      </c>
      <c r="BS27" s="12">
        <v>6.6730383000000009</v>
      </c>
      <c r="BT27" s="12">
        <v>8.4972940999999995</v>
      </c>
      <c r="BU27" s="12">
        <v>10.10137327</v>
      </c>
      <c r="BV27" s="12">
        <v>17.205876289999999</v>
      </c>
      <c r="BW27" s="12">
        <v>14.165428940000002</v>
      </c>
      <c r="BX27" s="12">
        <v>11.931659</v>
      </c>
      <c r="BY27" s="12">
        <v>0</v>
      </c>
      <c r="BZ27" s="12">
        <v>9.8408909800000011</v>
      </c>
      <c r="CA27" s="12">
        <v>40.752389099999995</v>
      </c>
      <c r="CB27" s="12">
        <v>23.102442280000002</v>
      </c>
      <c r="CC27" s="12">
        <v>72.231029579999998</v>
      </c>
      <c r="CD27" s="12">
        <v>8.2377716799999998</v>
      </c>
      <c r="CE27" s="12">
        <v>20.565980950000004</v>
      </c>
      <c r="CF27" s="12">
        <v>46.921250689999994</v>
      </c>
      <c r="CG27" s="12">
        <v>24.271253099999999</v>
      </c>
      <c r="CH27" s="12">
        <v>30.525812200000001</v>
      </c>
      <c r="CI27" s="12">
        <v>17.014117819999999</v>
      </c>
      <c r="CJ27" s="12">
        <v>12.225185980000001</v>
      </c>
      <c r="CK27" s="12">
        <f>43485231.15/1000000</f>
        <v>43.485231149999997</v>
      </c>
      <c r="CL27" s="12">
        <v>88.195900780000002</v>
      </c>
      <c r="CM27" s="12">
        <v>24.867845729999999</v>
      </c>
      <c r="CN27" s="12">
        <v>26.08965366</v>
      </c>
      <c r="CO27" s="12">
        <v>34.780969460000009</v>
      </c>
      <c r="CP27" s="12">
        <f>26139110.41/1000000</f>
        <v>26.139110410000001</v>
      </c>
      <c r="CQ27" s="12">
        <v>362.95845974999997</v>
      </c>
      <c r="CR27" s="12">
        <v>12.43594865</v>
      </c>
      <c r="CS27" s="12">
        <v>67.908407650000001</v>
      </c>
      <c r="CT27" s="12">
        <v>9.8938338300000002</v>
      </c>
      <c r="CU27" s="12">
        <v>13.222077410000001</v>
      </c>
      <c r="CV27" s="12">
        <v>114.77707846000001</v>
      </c>
      <c r="CW27" s="12">
        <v>20.896352879999998</v>
      </c>
      <c r="CX27" s="12">
        <v>20.968872149999999</v>
      </c>
      <c r="CY27" s="12">
        <v>39.399305299999995</v>
      </c>
      <c r="CZ27" s="12">
        <f>23889168/1000000</f>
        <v>23.889168000000002</v>
      </c>
      <c r="DA27" s="15">
        <v>372.28717633999997</v>
      </c>
      <c r="DB27" s="12">
        <v>293.73967248000002</v>
      </c>
      <c r="DC27" s="11">
        <v>181.15601064999998</v>
      </c>
      <c r="DD27" s="10">
        <v>342.16096438000005</v>
      </c>
      <c r="DE27" s="10">
        <v>281.11881304000002</v>
      </c>
      <c r="DF27" s="10">
        <v>164.38123730999999</v>
      </c>
      <c r="DG27" s="10">
        <v>414.63103331999997</v>
      </c>
      <c r="DH27" s="10">
        <v>747.26958395000008</v>
      </c>
      <c r="DI27" s="10">
        <v>1329.2386176999998</v>
      </c>
      <c r="DJ27" s="13">
        <v>429.39005937000002</v>
      </c>
      <c r="DK27" s="74" t="s">
        <v>62</v>
      </c>
      <c r="DL27" s="79"/>
    </row>
    <row r="28" spans="2:116" s="1" customFormat="1" ht="29.25" customHeight="1" x14ac:dyDescent="0.2">
      <c r="B28" s="14" t="s">
        <v>65</v>
      </c>
      <c r="C28" s="24">
        <f t="shared" ref="C28:H28" si="23">+C26-C27</f>
        <v>-10.227819579999995</v>
      </c>
      <c r="D28" s="24">
        <f t="shared" si="23"/>
        <v>-10.565293750000002</v>
      </c>
      <c r="E28" s="24">
        <f t="shared" si="23"/>
        <v>-4.5229865100000026</v>
      </c>
      <c r="F28" s="24">
        <f t="shared" si="23"/>
        <v>-2.1264587899999974</v>
      </c>
      <c r="G28" s="24">
        <f t="shared" si="23"/>
        <v>-0.14998572000000365</v>
      </c>
      <c r="H28" s="85">
        <f t="shared" si="23"/>
        <v>-27.592544350000026</v>
      </c>
      <c r="I28" s="24">
        <f>I26-I27</f>
        <v>-0.41765556000000714</v>
      </c>
      <c r="J28" s="24">
        <f>J26-J27</f>
        <v>-6.8384746800000116</v>
      </c>
      <c r="K28" s="24">
        <f>K26-K27</f>
        <v>-14.762557239999992</v>
      </c>
      <c r="L28" s="24">
        <f>L26-L27</f>
        <v>-12.454365550000004</v>
      </c>
      <c r="M28" s="24">
        <f>M26-M27</f>
        <v>-1.3448133400000017</v>
      </c>
      <c r="N28" s="24">
        <f t="shared" ref="N28" si="24">N26-N27</f>
        <v>-13.033336349999999</v>
      </c>
      <c r="O28" s="24">
        <f t="shared" ref="O28" si="25">O26-O27</f>
        <v>-11.339597519999998</v>
      </c>
      <c r="P28" s="24">
        <f t="shared" ref="P28:T28" si="26">P26-P27</f>
        <v>-8.5035353600000008</v>
      </c>
      <c r="Q28" s="24">
        <f t="shared" si="26"/>
        <v>4.8685391700000018</v>
      </c>
      <c r="R28" s="16">
        <f t="shared" si="26"/>
        <v>-2.0375403599999995</v>
      </c>
      <c r="S28" s="16">
        <f t="shared" si="26"/>
        <v>-0.33188875999999823</v>
      </c>
      <c r="T28" s="16">
        <f t="shared" si="26"/>
        <v>4.8226808900000009</v>
      </c>
      <c r="U28" s="11">
        <f t="shared" ref="U28:V28" si="27">+U26-U27</f>
        <v>-30.506241969999998</v>
      </c>
      <c r="V28" s="11">
        <f t="shared" si="27"/>
        <v>-3.4146368700000007</v>
      </c>
      <c r="W28" s="11">
        <f t="shared" ref="W28" si="28">+W26-W27</f>
        <v>2.7703886799999982</v>
      </c>
      <c r="X28" s="11">
        <f t="shared" ref="X28:Y28" si="29">+X26-X27</f>
        <v>-2.5663393799999987</v>
      </c>
      <c r="Y28" s="11">
        <f t="shared" si="29"/>
        <v>-4.5862899000000006</v>
      </c>
      <c r="Z28" s="11">
        <f t="shared" ref="Z28" si="30">+Z26-Z27</f>
        <v>-2.8495369000000004</v>
      </c>
      <c r="AA28" s="11">
        <f>+AA26-AA27</f>
        <v>-3.4101538099999988</v>
      </c>
      <c r="AB28" s="11">
        <f t="shared" ref="AB28:AG28" si="31">+AB26-AB27</f>
        <v>10.814603719999994</v>
      </c>
      <c r="AC28" s="11">
        <f t="shared" si="31"/>
        <v>-0.85624120000000126</v>
      </c>
      <c r="AD28" s="11">
        <f t="shared" si="31"/>
        <v>2.6252730299999989</v>
      </c>
      <c r="AE28" s="11">
        <f t="shared" si="31"/>
        <v>-22.802568359999999</v>
      </c>
      <c r="AF28" s="11">
        <f t="shared" si="31"/>
        <v>-4.0105229500000013</v>
      </c>
      <c r="AG28" s="20">
        <f t="shared" si="31"/>
        <v>13.186809470000004</v>
      </c>
      <c r="AH28" s="20">
        <f t="shared" ref="AH28:AL28" si="32">+AH26-AH27</f>
        <v>-0.37187461999999982</v>
      </c>
      <c r="AI28" s="20">
        <f t="shared" si="32"/>
        <v>8.6668439999999514E-2</v>
      </c>
      <c r="AJ28" s="20">
        <f t="shared" si="32"/>
        <v>-1.6030099300000007</v>
      </c>
      <c r="AK28" s="20">
        <f t="shared" si="32"/>
        <v>-13.705690289999996</v>
      </c>
      <c r="AL28" s="20">
        <f t="shared" si="32"/>
        <v>-3.4640769399999982</v>
      </c>
      <c r="AM28" s="20">
        <f>+AM26-AM27</f>
        <v>-2.6562341599999995</v>
      </c>
      <c r="AN28" s="20">
        <f>+AN26-AN27</f>
        <v>-5.6304835900000025</v>
      </c>
      <c r="AO28" s="20">
        <f>+AO26-AO27</f>
        <v>-5.7652243200000015</v>
      </c>
      <c r="AP28" s="20">
        <f>+AP26-AP27</f>
        <v>-5.8668410599999934</v>
      </c>
      <c r="AQ28" s="20">
        <f t="shared" ref="AQ28:AR28" si="33">+AQ26-AQ27</f>
        <v>-0.19073901999999876</v>
      </c>
      <c r="AR28" s="20">
        <f t="shared" si="33"/>
        <v>-4.0825293500000015</v>
      </c>
      <c r="AS28" s="20">
        <f>+AS26-AS27</f>
        <v>2.9736030600000003</v>
      </c>
      <c r="AT28" s="20">
        <f>+AT26-AT27</f>
        <v>2.9750878600000004</v>
      </c>
      <c r="AU28" s="20">
        <v>11.61883634</v>
      </c>
      <c r="AV28" s="20">
        <v>-2.1173062900000001</v>
      </c>
      <c r="AW28" s="20">
        <v>-7.7432246600000258</v>
      </c>
      <c r="AX28" s="20">
        <f>+AX26-AX27</f>
        <v>-4.7516382099999994</v>
      </c>
      <c r="AY28" s="20">
        <f>+AY26-AY27</f>
        <v>-39.495956479999997</v>
      </c>
      <c r="AZ28" s="20">
        <f>+AZ26-AZ27</f>
        <v>-8.5912060199999978</v>
      </c>
      <c r="BA28" s="49">
        <v>-8.8866429599999996</v>
      </c>
      <c r="BB28" s="49">
        <v>-6.7879075200000036</v>
      </c>
      <c r="BC28" s="49">
        <v>-2.1767177300000005</v>
      </c>
      <c r="BD28" s="49">
        <v>-4.9926436400000007</v>
      </c>
      <c r="BE28" s="11">
        <f t="shared" ref="BE28:BG28" si="34">+BE26-BE27</f>
        <v>-28.792531180000001</v>
      </c>
      <c r="BF28" s="11">
        <f t="shared" si="34"/>
        <v>-1.9193389999999972</v>
      </c>
      <c r="BG28" s="11">
        <f t="shared" si="34"/>
        <v>-2.0239794399999997</v>
      </c>
      <c r="BH28" s="11">
        <f>+BH26-BH27</f>
        <v>-3.5574344699999987</v>
      </c>
      <c r="BI28" s="11">
        <f t="shared" ref="BI28" si="35">+BI26-BI27</f>
        <v>-2.25074431</v>
      </c>
      <c r="BJ28" s="11">
        <f>+BJ26-BJ27</f>
        <v>-2.5803618700000017</v>
      </c>
      <c r="BK28" s="11">
        <f t="shared" ref="BK28:BL28" si="36">+BK26-BK27</f>
        <v>-9.947121819999996</v>
      </c>
      <c r="BL28" s="11">
        <f t="shared" si="36"/>
        <v>-2.669767499999999</v>
      </c>
      <c r="BM28" s="20">
        <f t="shared" ref="BM28:BO28" si="37">+BM26-BM27</f>
        <v>4.5042100000001639E-2</v>
      </c>
      <c r="BN28" s="11">
        <f t="shared" si="37"/>
        <v>-3.1001312900000038</v>
      </c>
      <c r="BO28" s="11">
        <f t="shared" si="37"/>
        <v>-2.371269400000001</v>
      </c>
      <c r="BP28" s="11">
        <f>+BP26-BP27</f>
        <v>-1.7335444200000012</v>
      </c>
      <c r="BQ28" s="11">
        <f>BQ26-BQ27</f>
        <v>-1.8388476600000008</v>
      </c>
      <c r="BR28" s="11">
        <f t="shared" ref="BR28:BU28" si="38">BR26-BR27</f>
        <v>-4.7755960499999981</v>
      </c>
      <c r="BS28" s="11">
        <f t="shared" si="38"/>
        <v>1.1396531299999992</v>
      </c>
      <c r="BT28" s="11">
        <f t="shared" si="38"/>
        <v>-1.3675821199999998</v>
      </c>
      <c r="BU28" s="11">
        <f t="shared" si="38"/>
        <v>-2.9410776200000006</v>
      </c>
      <c r="BV28" s="11">
        <f>BV26-BV27</f>
        <v>-6.8241980299999998</v>
      </c>
      <c r="BW28" s="11">
        <f>BW26-BW27</f>
        <v>-7.442919390000001</v>
      </c>
      <c r="BX28" s="11">
        <f>BX26-BX27</f>
        <v>-8.0030999999999999</v>
      </c>
      <c r="BY28" s="11">
        <f t="shared" ref="BY28:BZ28" si="39">BY26-BY27</f>
        <v>0</v>
      </c>
      <c r="BZ28" s="11">
        <f t="shared" si="39"/>
        <v>-4.7270249700000004</v>
      </c>
      <c r="CA28" s="11">
        <f>CA26-CA27</f>
        <v>-27.098418179999992</v>
      </c>
      <c r="CB28" s="11">
        <f>CB26-CB27</f>
        <v>-3.6601719200000034</v>
      </c>
      <c r="CC28" s="11">
        <v>-6.5860855900000033</v>
      </c>
      <c r="CD28" s="11">
        <v>14.611752730000001</v>
      </c>
      <c r="CE28" s="11">
        <v>153.31507361000001</v>
      </c>
      <c r="CF28" s="11">
        <v>-4.841324179999992</v>
      </c>
      <c r="CG28" s="11">
        <v>1.8673478300000019</v>
      </c>
      <c r="CH28" s="11">
        <f>CH26-CH27</f>
        <v>-3.6344438600000011</v>
      </c>
      <c r="CI28" s="11">
        <f>CI26-CI27</f>
        <v>0.26738235999999915</v>
      </c>
      <c r="CJ28" s="11">
        <f>CJ26-CJ27</f>
        <v>-1.5645005400000009</v>
      </c>
      <c r="CK28" s="11">
        <f>CK26-CK27</f>
        <v>2.9713756400000051</v>
      </c>
      <c r="CL28" s="11">
        <v>-40.614503870000007</v>
      </c>
      <c r="CM28" s="11">
        <v>-1.9423321300000027</v>
      </c>
      <c r="CN28" s="12">
        <v>0.23612339999999851</v>
      </c>
      <c r="CO28" s="12">
        <v>460.95438314</v>
      </c>
      <c r="CP28" s="12">
        <f>CP26-CP27</f>
        <v>-3.3084495800000013</v>
      </c>
      <c r="CQ28" s="12">
        <v>-6.3364332099999787</v>
      </c>
      <c r="CR28" s="12">
        <v>5.333482459999999</v>
      </c>
      <c r="CS28" s="12">
        <v>11.58772725</v>
      </c>
      <c r="CT28" s="12">
        <v>30.049546590000002</v>
      </c>
      <c r="CU28" s="16">
        <v>-1.6709911099999994</v>
      </c>
      <c r="CV28" s="16">
        <v>-5.988766469999999</v>
      </c>
      <c r="CW28" s="16">
        <v>-0.97334376999999961</v>
      </c>
      <c r="CX28" s="16">
        <v>1.6314697299999967</v>
      </c>
      <c r="CY28" s="16">
        <v>0.59518556000000233</v>
      </c>
      <c r="CZ28" s="16">
        <v>-7.3343471899999972</v>
      </c>
      <c r="DA28" s="15">
        <v>-61.372544660000017</v>
      </c>
      <c r="DB28" s="12">
        <v>-58.792265910000012</v>
      </c>
      <c r="DC28" s="11">
        <v>-30.063225369999987</v>
      </c>
      <c r="DD28" s="17">
        <v>-67.975716250000033</v>
      </c>
      <c r="DE28" s="17">
        <v>-60.901182599999999</v>
      </c>
      <c r="DF28" s="17">
        <v>-67.539282810000003</v>
      </c>
      <c r="DG28" s="17">
        <v>114.08586540000002</v>
      </c>
      <c r="DH28" s="17">
        <v>484.53946340000005</v>
      </c>
      <c r="DI28" s="17">
        <v>-334.27243468999995</v>
      </c>
      <c r="DJ28" s="13">
        <v>237.08026019000002</v>
      </c>
      <c r="DK28" s="14" t="s">
        <v>61</v>
      </c>
      <c r="DL28" s="79"/>
    </row>
    <row r="29" spans="2:116" s="1" customFormat="1" ht="29.25" customHeight="1" x14ac:dyDescent="0.2">
      <c r="B29" s="25" t="s">
        <v>4</v>
      </c>
      <c r="C29" s="24">
        <v>69.667527334091673</v>
      </c>
      <c r="D29" s="24">
        <v>67.002153279774291</v>
      </c>
      <c r="E29" s="24">
        <v>73.37205089185197</v>
      </c>
      <c r="F29" s="24">
        <v>71.390128980870628</v>
      </c>
      <c r="G29" s="24">
        <v>69.196461267261526</v>
      </c>
      <c r="H29" s="85">
        <f>+C29</f>
        <v>69.667527334091673</v>
      </c>
      <c r="I29" s="16">
        <v>69.939878057971796</v>
      </c>
      <c r="J29" s="16">
        <v>67.909003811412461</v>
      </c>
      <c r="K29" s="16">
        <v>65.834477231865293</v>
      </c>
      <c r="L29" s="16">
        <v>60.872693237512763</v>
      </c>
      <c r="M29" s="16">
        <v>59.756993935452897</v>
      </c>
      <c r="N29" s="16">
        <v>58.874058723277678</v>
      </c>
      <c r="O29" s="16">
        <v>55.033866219124214</v>
      </c>
      <c r="P29" s="16">
        <v>51.486324046565301</v>
      </c>
      <c r="Q29" s="16">
        <v>47.21155410116922</v>
      </c>
      <c r="R29" s="16">
        <v>53.537532446400746</v>
      </c>
      <c r="S29" s="16">
        <v>51.947683290066514</v>
      </c>
      <c r="T29" s="16">
        <v>52.635630511418874</v>
      </c>
      <c r="U29" s="15">
        <v>48.938536662211689</v>
      </c>
      <c r="V29" s="15">
        <v>47.392189036077063</v>
      </c>
      <c r="W29" s="15">
        <v>46.565209418838585</v>
      </c>
      <c r="X29" s="15">
        <v>45.699028465784068</v>
      </c>
      <c r="Y29" s="15">
        <v>46.670652796301212</v>
      </c>
      <c r="Z29" s="15">
        <v>45.878674788967409</v>
      </c>
      <c r="AA29" s="15">
        <v>45.820629874582423</v>
      </c>
      <c r="AB29" s="15">
        <v>45.942507161107009</v>
      </c>
      <c r="AC29" s="15">
        <v>46.022845777851238</v>
      </c>
      <c r="AD29" s="15">
        <v>50.064607705464745</v>
      </c>
      <c r="AE29" s="15">
        <v>50.722442930809983</v>
      </c>
      <c r="AF29" s="15">
        <v>51.050650774543712</v>
      </c>
      <c r="AG29" s="15">
        <v>50.278652449101557</v>
      </c>
      <c r="AH29" s="15">
        <v>49.794641523894398</v>
      </c>
      <c r="AI29" s="15">
        <v>50.105029546981562</v>
      </c>
      <c r="AJ29" s="15">
        <v>50.117038487443111</v>
      </c>
      <c r="AK29" s="15">
        <v>50.018404393985094</v>
      </c>
      <c r="AL29" s="15">
        <v>51.066412981042063</v>
      </c>
      <c r="AM29" s="15">
        <v>51.718274875883729</v>
      </c>
      <c r="AN29" s="15">
        <v>52.440526039324439</v>
      </c>
      <c r="AO29" s="15">
        <v>51.912783891433058</v>
      </c>
      <c r="AP29" s="15">
        <v>58.577330223604854</v>
      </c>
      <c r="AQ29" s="15">
        <v>60.713818139799059</v>
      </c>
      <c r="AR29" s="15">
        <v>60.542682198536191</v>
      </c>
      <c r="AS29" s="15">
        <v>56.046832013614797</v>
      </c>
      <c r="AT29" s="15">
        <v>56.084497565738189</v>
      </c>
      <c r="AU29" s="15">
        <v>55.38780225376869</v>
      </c>
      <c r="AV29" s="15">
        <v>56.852867224154359</v>
      </c>
      <c r="AW29" s="15">
        <v>58.586886956131892</v>
      </c>
      <c r="AX29" s="15">
        <v>59.485483030755795</v>
      </c>
      <c r="AY29" s="15">
        <v>57.413723208613391</v>
      </c>
      <c r="AZ29" s="15">
        <v>58.092652381308298</v>
      </c>
      <c r="BA29" s="15">
        <v>57.482939996166294</v>
      </c>
      <c r="BB29" s="15">
        <v>53.19698911022693</v>
      </c>
      <c r="BC29" s="15">
        <v>50.243293302608663</v>
      </c>
      <c r="BD29" s="15">
        <v>50.369017863651443</v>
      </c>
      <c r="BE29" s="15">
        <v>49.945227476266219</v>
      </c>
      <c r="BF29" s="15">
        <v>48.857262841553492</v>
      </c>
      <c r="BG29" s="15">
        <v>50.246358438361206</v>
      </c>
      <c r="BH29" s="15">
        <v>49.732210663950013</v>
      </c>
      <c r="BI29" s="15">
        <v>50.122391026873068</v>
      </c>
      <c r="BJ29" s="15">
        <v>51.303281783842934</v>
      </c>
      <c r="BK29" s="15">
        <v>51.52134728673483</v>
      </c>
      <c r="BL29" s="15">
        <v>51.853560465124858</v>
      </c>
      <c r="BM29" s="15">
        <v>44.166770301363073</v>
      </c>
      <c r="BN29" s="15">
        <v>44.212756633557028</v>
      </c>
      <c r="BO29" s="15">
        <v>43.727907028621779</v>
      </c>
      <c r="BP29" s="15">
        <v>42.932449592748249</v>
      </c>
      <c r="BQ29" s="15">
        <v>41.505941782003759</v>
      </c>
      <c r="BR29" s="15">
        <v>39.784346517121286</v>
      </c>
      <c r="BS29" s="15">
        <v>39.361503043021088</v>
      </c>
      <c r="BT29" s="15">
        <v>39.913589096843275</v>
      </c>
      <c r="BU29" s="15">
        <v>39.309894652670366</v>
      </c>
      <c r="BV29" s="15">
        <v>39.647166568763325</v>
      </c>
      <c r="BW29" s="15">
        <v>40.189273792988125</v>
      </c>
      <c r="BX29" s="15">
        <v>42.883835171591514</v>
      </c>
      <c r="BY29" s="15">
        <v>43.815331886939703</v>
      </c>
      <c r="BZ29" s="15">
        <v>43.815331886939703</v>
      </c>
      <c r="CA29" s="15">
        <v>48.763564843816702</v>
      </c>
      <c r="CB29" s="15">
        <v>50.593159067202507</v>
      </c>
      <c r="CC29" s="15">
        <v>49.742513122665429</v>
      </c>
      <c r="CD29" s="15">
        <v>49.264101798959445</v>
      </c>
      <c r="CE29" s="15">
        <v>49.151553167122472</v>
      </c>
      <c r="CF29" s="15">
        <v>50.021607026447434</v>
      </c>
      <c r="CG29" s="15">
        <v>50.12963594366996</v>
      </c>
      <c r="CH29" s="15">
        <v>51.467667763473848</v>
      </c>
      <c r="CI29" s="15">
        <v>51.530045558464508</v>
      </c>
      <c r="CJ29" s="15">
        <v>49.806573430996522</v>
      </c>
      <c r="CK29" s="15">
        <v>49.862107869497066</v>
      </c>
      <c r="CL29" s="15">
        <v>52.727838967816169</v>
      </c>
      <c r="CM29" s="15">
        <v>58.153014350317243</v>
      </c>
      <c r="CN29" s="16">
        <v>57.574414826792278</v>
      </c>
      <c r="CO29" s="16">
        <v>56.673266379422472</v>
      </c>
      <c r="CP29" s="16">
        <v>55.367089430057824</v>
      </c>
      <c r="CQ29" s="16">
        <v>57.395693936973835</v>
      </c>
      <c r="CR29" s="16">
        <v>58.127229745997141</v>
      </c>
      <c r="CS29" s="16">
        <v>58.336174028191287</v>
      </c>
      <c r="CT29" s="16">
        <v>59.107066619153905</v>
      </c>
      <c r="CU29" s="26">
        <v>60.445597288222586</v>
      </c>
      <c r="CV29" s="26">
        <v>61.428917365168644</v>
      </c>
      <c r="CW29" s="26">
        <v>64.56984554545933</v>
      </c>
      <c r="CX29" s="26">
        <v>65.770106526358973</v>
      </c>
      <c r="CY29" s="26">
        <v>65.376294872906442</v>
      </c>
      <c r="CZ29" s="26">
        <v>63.234295386933894</v>
      </c>
      <c r="DA29" s="15">
        <v>69.939878057971796</v>
      </c>
      <c r="DB29" s="12">
        <v>48.938536662211689</v>
      </c>
      <c r="DC29" s="11">
        <v>50.278652449101557</v>
      </c>
      <c r="DD29" s="10">
        <v>56.046832013614797</v>
      </c>
      <c r="DE29" s="10">
        <v>49.945227476266219</v>
      </c>
      <c r="DF29" s="10">
        <v>41.505941782003759</v>
      </c>
      <c r="DG29" s="10">
        <v>49.742513122665429</v>
      </c>
      <c r="DH29" s="10">
        <v>56.673266379422472</v>
      </c>
      <c r="DI29" s="10">
        <v>61.805998864262143</v>
      </c>
      <c r="DJ29" s="13">
        <v>65.095111503848003</v>
      </c>
      <c r="DK29" s="25" t="s">
        <v>3</v>
      </c>
      <c r="DL29" s="79"/>
    </row>
    <row r="30" spans="2:116" s="1" customFormat="1" ht="29.25" customHeight="1" x14ac:dyDescent="0.2">
      <c r="B30" s="14" t="s">
        <v>85</v>
      </c>
      <c r="C30" s="24">
        <v>5.11473917</v>
      </c>
      <c r="D30" s="24">
        <v>14.094716980000001</v>
      </c>
      <c r="E30" s="24">
        <v>5.2330399999999999</v>
      </c>
      <c r="F30" s="24">
        <v>10.008644659999998</v>
      </c>
      <c r="G30" s="24">
        <v>4.7700075700000006</v>
      </c>
      <c r="H30" s="85">
        <f>SUM(C30:G30)</f>
        <v>39.221148380000002</v>
      </c>
      <c r="I30" s="16">
        <v>7.5934635699999999</v>
      </c>
      <c r="J30" s="16">
        <v>5.1027457300000005</v>
      </c>
      <c r="K30" s="16">
        <v>5.7751902799999995</v>
      </c>
      <c r="L30" s="16">
        <v>8.4965316999999985</v>
      </c>
      <c r="M30" s="16">
        <v>8.5628124400000001</v>
      </c>
      <c r="N30" s="16">
        <v>244.4015588</v>
      </c>
      <c r="O30" s="16">
        <v>5.3547134399999994</v>
      </c>
      <c r="P30" s="16">
        <v>3.17665277</v>
      </c>
      <c r="Q30" s="16">
        <v>3.5618083299999999</v>
      </c>
      <c r="R30" s="16">
        <v>33.7346766</v>
      </c>
      <c r="S30" s="16">
        <v>8.3141108599999995</v>
      </c>
      <c r="T30" s="16">
        <v>5.3663658100000005</v>
      </c>
      <c r="U30" s="21">
        <v>23.494449200000002</v>
      </c>
      <c r="V30" s="21">
        <v>1.3899401999999998</v>
      </c>
      <c r="W30" s="21">
        <v>1.80605251</v>
      </c>
      <c r="X30" s="21">
        <v>4.23331312</v>
      </c>
      <c r="Y30" s="21">
        <v>7.6478623700000004</v>
      </c>
      <c r="Z30" s="11">
        <v>5.7402706800000001</v>
      </c>
      <c r="AA30" s="11">
        <v>1.94303615</v>
      </c>
      <c r="AB30" s="11">
        <v>8.1612018600000003</v>
      </c>
      <c r="AC30" s="11">
        <v>2.5391153699999998</v>
      </c>
      <c r="AD30" s="11">
        <v>6.4074320299999998</v>
      </c>
      <c r="AE30" s="11">
        <v>4.9955789299999998</v>
      </c>
      <c r="AF30" s="15">
        <v>3.7405337099999998</v>
      </c>
      <c r="AG30" s="15">
        <v>7.1873620700000007</v>
      </c>
      <c r="AH30" s="15">
        <v>9.7100859600000007</v>
      </c>
      <c r="AI30" s="15">
        <v>13.248247150000001</v>
      </c>
      <c r="AJ30" s="15">
        <v>2.0695012099999999</v>
      </c>
      <c r="AK30" s="15">
        <v>6.9114956200000002</v>
      </c>
      <c r="AL30" s="15">
        <v>5.9758356399999997</v>
      </c>
      <c r="AM30" s="15">
        <v>13.7969536</v>
      </c>
      <c r="AN30" s="15">
        <v>4.4971191800000003</v>
      </c>
      <c r="AO30" s="15">
        <v>6.16928856</v>
      </c>
      <c r="AP30" s="15">
        <v>4.56147905</v>
      </c>
      <c r="AQ30" s="15">
        <v>7.5671179999999998</v>
      </c>
      <c r="AR30" s="15">
        <v>4.9823646399999992</v>
      </c>
      <c r="AS30" s="15">
        <v>4.1261981399999996</v>
      </c>
      <c r="AT30" s="15">
        <v>5.9560985999999998</v>
      </c>
      <c r="AU30" s="15">
        <v>5.4623071099999994</v>
      </c>
      <c r="AV30" s="15">
        <v>28.823809290000003</v>
      </c>
      <c r="AW30" s="15">
        <v>8.3627429499999995</v>
      </c>
      <c r="AX30" s="15">
        <v>7.3227793799999992</v>
      </c>
      <c r="AY30" s="15">
        <v>18.23701561</v>
      </c>
      <c r="AZ30" s="15">
        <v>3.6794751999999997</v>
      </c>
      <c r="BA30" s="15">
        <v>13.995589750000001</v>
      </c>
      <c r="BB30" s="15">
        <v>159.67713825999999</v>
      </c>
      <c r="BC30" s="15">
        <v>4.1710659400000001</v>
      </c>
      <c r="BD30" s="15">
        <v>12.25704842</v>
      </c>
      <c r="BE30" s="15">
        <v>3.5288039200000001</v>
      </c>
      <c r="BF30" s="15">
        <v>42.912727129999993</v>
      </c>
      <c r="BG30" s="15">
        <v>10.08565411</v>
      </c>
      <c r="BH30" s="15">
        <v>5.459834279999999</v>
      </c>
      <c r="BI30" s="15">
        <v>250.95000360999998</v>
      </c>
      <c r="BJ30" s="15">
        <v>28.579982489999999</v>
      </c>
      <c r="BK30" s="15">
        <v>11.496847499999999</v>
      </c>
      <c r="BL30" s="15">
        <v>3.0975711399999994</v>
      </c>
      <c r="BM30" s="15">
        <v>5.54190352</v>
      </c>
      <c r="BN30" s="15">
        <v>11.95655198</v>
      </c>
      <c r="BO30" s="15">
        <v>12.56458874</v>
      </c>
      <c r="BP30" s="15">
        <v>7.6267204199999998</v>
      </c>
      <c r="BQ30" s="15">
        <v>10.129750289999999</v>
      </c>
      <c r="BR30" s="15">
        <v>841.46224984999992</v>
      </c>
      <c r="BS30" s="15">
        <v>3.57273993</v>
      </c>
      <c r="BT30" s="15">
        <v>8.9505715800000001</v>
      </c>
      <c r="BU30" s="15">
        <v>6.9719789799999994</v>
      </c>
      <c r="BV30" s="15">
        <v>6.6147785299999997</v>
      </c>
      <c r="BW30" s="15">
        <v>42.195489069999994</v>
      </c>
      <c r="BX30" s="15">
        <v>0.51747635000000003</v>
      </c>
      <c r="BY30" s="15">
        <v>0</v>
      </c>
      <c r="BZ30" s="15">
        <v>48.923265979999996</v>
      </c>
      <c r="CA30" s="15">
        <v>10.108907960000002</v>
      </c>
      <c r="CB30" s="15">
        <v>2.85274713</v>
      </c>
      <c r="CC30" s="15">
        <v>15.275767070000001</v>
      </c>
      <c r="CD30" s="15">
        <v>6.3943346099999996</v>
      </c>
      <c r="CE30" s="15">
        <v>3.1023559999999999</v>
      </c>
      <c r="CF30" s="15">
        <v>4.3337363399999997</v>
      </c>
      <c r="CG30" s="15">
        <v>13.933588639999998</v>
      </c>
      <c r="CH30" s="15">
        <v>5.8875366299999996</v>
      </c>
      <c r="CI30" s="15">
        <v>2.9145639499999998</v>
      </c>
      <c r="CJ30" s="27">
        <v>18.395944710000002</v>
      </c>
      <c r="CK30" s="27">
        <f>6725361.75/1000000</f>
        <v>6.7253617500000002</v>
      </c>
      <c r="CL30" s="27">
        <v>41.095310220000002</v>
      </c>
      <c r="CM30" s="27">
        <v>13.291987949999999</v>
      </c>
      <c r="CN30" s="26">
        <v>2.0941123400000001</v>
      </c>
      <c r="CO30" s="26">
        <v>19.231623339999999</v>
      </c>
      <c r="CP30" s="26">
        <v>2.3927531000000002</v>
      </c>
      <c r="CQ30" s="26">
        <v>26.765663610000001</v>
      </c>
      <c r="CR30" s="26">
        <v>2.4149624900000002</v>
      </c>
      <c r="CS30" s="26">
        <v>5.5937476699999999</v>
      </c>
      <c r="CT30" s="26">
        <v>50.171746640000002</v>
      </c>
      <c r="CU30" s="16">
        <v>3.8836544899999996</v>
      </c>
      <c r="CV30" s="16">
        <v>2.1478330699999999</v>
      </c>
      <c r="CW30" s="16">
        <v>8.5967888600000002</v>
      </c>
      <c r="CX30" s="16">
        <v>3.28874925</v>
      </c>
      <c r="CY30" s="16">
        <v>2.5307935000000001</v>
      </c>
      <c r="CZ30" s="16">
        <v>60.454123090000003</v>
      </c>
      <c r="DA30" s="15">
        <v>339.44063033000003</v>
      </c>
      <c r="DB30" s="12">
        <v>72.098786129999993</v>
      </c>
      <c r="DC30" s="11">
        <v>86.676850680000001</v>
      </c>
      <c r="DD30" s="10">
        <v>272.07126864999998</v>
      </c>
      <c r="DE30" s="10">
        <v>393.80118884000007</v>
      </c>
      <c r="DF30" s="10">
        <v>982.2999556499999</v>
      </c>
      <c r="DG30" s="10">
        <v>133.44460021</v>
      </c>
      <c r="DH30" s="10">
        <v>187.47243911000001</v>
      </c>
      <c r="DI30" s="10">
        <v>136.22502719000002</v>
      </c>
      <c r="DJ30" s="13">
        <v>820.66293883999992</v>
      </c>
      <c r="DK30" s="14" t="s">
        <v>86</v>
      </c>
      <c r="DL30" s="79"/>
    </row>
    <row r="31" spans="2:116" s="1" customFormat="1" ht="30" customHeight="1" x14ac:dyDescent="0.2">
      <c r="B31" s="25" t="s">
        <v>84</v>
      </c>
      <c r="C31" s="16" t="s">
        <v>90</v>
      </c>
      <c r="D31" s="16">
        <v>0.69433599999999995</v>
      </c>
      <c r="E31" s="16">
        <v>0</v>
      </c>
      <c r="F31" s="16">
        <v>0</v>
      </c>
      <c r="G31" s="16">
        <v>5.26838681</v>
      </c>
      <c r="H31" s="84">
        <f>SUM(C31:G31)</f>
        <v>5.9627228099999998</v>
      </c>
      <c r="I31" s="16">
        <v>2.496</v>
      </c>
      <c r="J31" s="16">
        <v>20.346693999999999</v>
      </c>
      <c r="K31" s="16">
        <v>12.579069</v>
      </c>
      <c r="L31" s="16">
        <v>5.6416219999999999</v>
      </c>
      <c r="M31" s="16">
        <v>0</v>
      </c>
      <c r="N31" s="16">
        <v>126.103252</v>
      </c>
      <c r="O31" s="16">
        <v>21.25</v>
      </c>
      <c r="P31" s="16">
        <v>0</v>
      </c>
      <c r="Q31" s="82">
        <v>0.30763809999999997</v>
      </c>
      <c r="R31" s="82">
        <v>0</v>
      </c>
      <c r="S31" s="82">
        <v>1.44</v>
      </c>
      <c r="T31" s="82">
        <v>0</v>
      </c>
      <c r="U31" s="21">
        <v>5</v>
      </c>
      <c r="V31" s="21">
        <v>26.075349475000003</v>
      </c>
      <c r="W31" s="21">
        <v>0</v>
      </c>
      <c r="X31" s="21">
        <v>0</v>
      </c>
      <c r="Y31" s="21">
        <v>7.8014E-3</v>
      </c>
      <c r="Z31" s="21">
        <v>2.5</v>
      </c>
      <c r="AA31" s="21">
        <v>11.097634527</v>
      </c>
      <c r="AB31" s="21">
        <v>0</v>
      </c>
      <c r="AC31" s="21">
        <v>7</v>
      </c>
      <c r="AD31" s="21">
        <v>0</v>
      </c>
      <c r="AE31" s="21">
        <v>0</v>
      </c>
      <c r="AF31" s="21">
        <v>0</v>
      </c>
      <c r="AG31" s="21">
        <v>175.20567700000001</v>
      </c>
      <c r="AH31" s="21">
        <v>0</v>
      </c>
      <c r="AI31" s="21">
        <v>0</v>
      </c>
      <c r="AJ31" s="24">
        <v>5.9126669999999999</v>
      </c>
      <c r="AK31" s="21">
        <v>2.5627580000000001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0.56000000000000005</v>
      </c>
      <c r="AR31" s="21">
        <v>0</v>
      </c>
      <c r="AS31" s="21">
        <v>16.538971</v>
      </c>
      <c r="AT31" s="21">
        <v>0.4579992</v>
      </c>
      <c r="AU31" s="21">
        <v>0.26200080000000003</v>
      </c>
      <c r="AV31" s="19">
        <v>0</v>
      </c>
      <c r="AW31" s="15">
        <v>133.19999999999999</v>
      </c>
      <c r="AX31" s="29">
        <v>0</v>
      </c>
      <c r="AY31" s="29">
        <v>2.7616909999999999</v>
      </c>
      <c r="AZ31" s="29">
        <v>0</v>
      </c>
      <c r="BA31" s="29">
        <v>0</v>
      </c>
      <c r="BB31" s="29">
        <v>0</v>
      </c>
      <c r="BC31" s="29">
        <v>9.6365449999999999</v>
      </c>
      <c r="BD31" s="29">
        <v>0</v>
      </c>
      <c r="BE31" s="29">
        <v>65.774000000000001</v>
      </c>
      <c r="BF31" s="29">
        <v>0.92</v>
      </c>
      <c r="BG31" s="29">
        <v>0</v>
      </c>
      <c r="BH31" s="29">
        <v>0</v>
      </c>
      <c r="BI31" s="29">
        <v>1.171109</v>
      </c>
      <c r="BJ31" s="29">
        <v>0</v>
      </c>
      <c r="BK31" s="29">
        <v>0</v>
      </c>
      <c r="BL31" s="29">
        <v>0</v>
      </c>
      <c r="BM31" s="29">
        <v>5.3994470000000003</v>
      </c>
      <c r="BN31" s="29">
        <v>0</v>
      </c>
      <c r="BO31" s="29">
        <v>7.7175529999999997</v>
      </c>
      <c r="BP31" s="29">
        <v>0.42107879999999998</v>
      </c>
      <c r="BQ31" s="29">
        <v>0</v>
      </c>
      <c r="BR31" s="29">
        <v>0.19392120000000002</v>
      </c>
      <c r="BS31" s="29">
        <v>0.25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0</v>
      </c>
      <c r="CC31" s="27">
        <v>0</v>
      </c>
      <c r="CD31" s="28">
        <v>0.03</v>
      </c>
      <c r="CE31" s="27">
        <v>0</v>
      </c>
      <c r="CF31" s="27">
        <v>3.41</v>
      </c>
      <c r="CG31" s="29">
        <v>0.69</v>
      </c>
      <c r="CH31" s="27">
        <v>3.8</v>
      </c>
      <c r="CI31" s="27">
        <v>0</v>
      </c>
      <c r="CJ31" s="27">
        <v>0</v>
      </c>
      <c r="CK31" s="27">
        <v>9.9506169999999994</v>
      </c>
      <c r="CL31" s="21">
        <v>0</v>
      </c>
      <c r="CM31" s="21">
        <v>1.6961E-2</v>
      </c>
      <c r="CN31" s="16">
        <v>10.99999992</v>
      </c>
      <c r="CO31" s="16">
        <v>0.55777200000000005</v>
      </c>
      <c r="CP31" s="16">
        <f>11000000/1000000</f>
        <v>11</v>
      </c>
      <c r="CQ31" s="16">
        <v>0</v>
      </c>
      <c r="CR31" s="16">
        <f>14972503/1000000</f>
        <v>14.972503</v>
      </c>
      <c r="CS31" s="16">
        <v>7.9776E-2</v>
      </c>
      <c r="CT31" s="16">
        <v>1.2671399999999999</v>
      </c>
      <c r="CU31" s="26">
        <v>0</v>
      </c>
      <c r="CV31" s="26">
        <v>33.549999999999997</v>
      </c>
      <c r="CW31" s="26">
        <v>0</v>
      </c>
      <c r="CX31" s="26">
        <v>0</v>
      </c>
      <c r="CY31" s="26">
        <v>39</v>
      </c>
      <c r="CZ31" s="30">
        <f>520443/1000000</f>
        <v>0.52044299999999999</v>
      </c>
      <c r="DA31" s="15">
        <v>190.16427509999997</v>
      </c>
      <c r="DB31" s="12">
        <v>51.680785401999998</v>
      </c>
      <c r="DC31" s="11">
        <v>184.24110200000001</v>
      </c>
      <c r="DD31" s="10">
        <v>162.85720700000002</v>
      </c>
      <c r="DE31" s="10">
        <v>81.403187799999998</v>
      </c>
      <c r="DF31" s="10">
        <v>0.44392120000000002</v>
      </c>
      <c r="DG31" s="10">
        <v>28.89757792</v>
      </c>
      <c r="DH31" s="10">
        <v>100.94763399999999</v>
      </c>
      <c r="DI31" s="10">
        <v>79.544856999999993</v>
      </c>
      <c r="DJ31" s="13">
        <v>178.24200815</v>
      </c>
      <c r="DK31" s="25" t="s">
        <v>81</v>
      </c>
    </row>
    <row r="32" spans="2:116" ht="33" customHeight="1" x14ac:dyDescent="0.5">
      <c r="B32" s="14" t="s">
        <v>83</v>
      </c>
      <c r="C32" s="16" t="s">
        <v>90</v>
      </c>
      <c r="D32" s="16">
        <v>840</v>
      </c>
      <c r="E32" s="16">
        <v>1216.5591999999999</v>
      </c>
      <c r="F32" s="16">
        <v>839.98</v>
      </c>
      <c r="G32" s="16">
        <v>678.18060000000003</v>
      </c>
      <c r="H32" s="84">
        <f>SUM(C32:G32)</f>
        <v>3574.7197999999999</v>
      </c>
      <c r="I32" s="16">
        <v>150</v>
      </c>
      <c r="J32" s="16">
        <v>670.745</v>
      </c>
      <c r="K32" s="16">
        <v>704.46900000000005</v>
      </c>
      <c r="L32" s="16">
        <v>255</v>
      </c>
      <c r="M32" s="16">
        <v>845.8</v>
      </c>
      <c r="N32" s="16">
        <v>717.81700000000001</v>
      </c>
      <c r="O32" s="16">
        <v>203.34</v>
      </c>
      <c r="P32" s="16">
        <v>357.435</v>
      </c>
      <c r="Q32" s="82">
        <v>1327.7</v>
      </c>
      <c r="R32" s="82">
        <v>975</v>
      </c>
      <c r="S32" s="82">
        <v>250</v>
      </c>
      <c r="T32" s="82">
        <v>407.59</v>
      </c>
      <c r="U32" s="21">
        <v>510.93599999999998</v>
      </c>
      <c r="V32" s="21">
        <v>234.96</v>
      </c>
      <c r="W32" s="21">
        <v>434.96</v>
      </c>
      <c r="X32" s="21">
        <v>550</v>
      </c>
      <c r="Y32" s="21">
        <v>449.56</v>
      </c>
      <c r="Z32" s="21">
        <v>535.67999999999995</v>
      </c>
      <c r="AA32" s="21">
        <v>815.06</v>
      </c>
      <c r="AB32" s="21">
        <v>600</v>
      </c>
      <c r="AC32" s="21">
        <v>400</v>
      </c>
      <c r="AD32" s="21">
        <v>1361.64</v>
      </c>
      <c r="AE32" s="21">
        <v>365</v>
      </c>
      <c r="AF32" s="21">
        <v>4.16</v>
      </c>
      <c r="AG32" s="21">
        <v>2873.06</v>
      </c>
      <c r="AH32" s="21">
        <v>0</v>
      </c>
      <c r="AI32" s="21">
        <v>70.8</v>
      </c>
      <c r="AJ32" s="21">
        <v>1.5</v>
      </c>
      <c r="AK32" s="21">
        <v>600</v>
      </c>
      <c r="AL32" s="21">
        <v>495.48</v>
      </c>
      <c r="AM32" s="21">
        <v>487.4</v>
      </c>
      <c r="AN32" s="21">
        <v>641.16</v>
      </c>
      <c r="AO32" s="21">
        <v>1404.48</v>
      </c>
      <c r="AP32" s="21">
        <v>610</v>
      </c>
      <c r="AQ32" s="21">
        <v>400</v>
      </c>
      <c r="AR32" s="15">
        <v>0</v>
      </c>
      <c r="AS32" s="15">
        <v>148.46</v>
      </c>
      <c r="AT32" s="15">
        <v>620</v>
      </c>
      <c r="AU32" s="15">
        <v>300</v>
      </c>
      <c r="AV32" s="15">
        <v>500</v>
      </c>
      <c r="AW32" s="15">
        <v>790.28</v>
      </c>
      <c r="AX32" s="15">
        <v>365</v>
      </c>
      <c r="AY32" s="15">
        <v>1322.6</v>
      </c>
      <c r="AZ32" s="15">
        <v>413.28</v>
      </c>
      <c r="BA32" s="15">
        <v>1064</v>
      </c>
      <c r="BB32" s="15">
        <v>1189</v>
      </c>
      <c r="BC32" s="15">
        <v>164.68</v>
      </c>
      <c r="BD32" s="15">
        <v>45</v>
      </c>
      <c r="BE32" s="15">
        <v>235</v>
      </c>
      <c r="BF32" s="15">
        <v>930.28</v>
      </c>
      <c r="BG32" s="15">
        <v>753.95</v>
      </c>
      <c r="BH32" s="15">
        <v>15</v>
      </c>
      <c r="BI32" s="15">
        <v>25</v>
      </c>
      <c r="BJ32" s="15">
        <v>586.4</v>
      </c>
      <c r="BK32" s="15">
        <v>522.12</v>
      </c>
      <c r="BL32" s="15">
        <v>2.5</v>
      </c>
      <c r="BM32" s="15">
        <v>510</v>
      </c>
      <c r="BN32" s="15">
        <v>1484</v>
      </c>
      <c r="BO32" s="15">
        <v>205</v>
      </c>
      <c r="BP32" s="15">
        <v>463.1</v>
      </c>
      <c r="BQ32" s="15">
        <v>475</v>
      </c>
      <c r="BR32" s="15">
        <v>407.3</v>
      </c>
      <c r="BS32" s="15">
        <v>35</v>
      </c>
      <c r="BT32" s="15">
        <v>88.5</v>
      </c>
      <c r="BU32" s="15">
        <v>24</v>
      </c>
      <c r="BV32" s="15">
        <v>313.2</v>
      </c>
      <c r="BW32" s="15">
        <v>3504</v>
      </c>
      <c r="BX32" s="15">
        <v>55.5</v>
      </c>
      <c r="BY32" s="15">
        <v>0</v>
      </c>
      <c r="BZ32" s="15">
        <v>13</v>
      </c>
      <c r="CA32" s="15">
        <v>593.20000000000005</v>
      </c>
      <c r="CB32" s="15">
        <v>902.5</v>
      </c>
      <c r="CC32" s="15">
        <v>258.5</v>
      </c>
      <c r="CD32" s="15">
        <v>305</v>
      </c>
      <c r="CE32" s="15">
        <v>465</v>
      </c>
      <c r="CF32" s="15">
        <v>460</v>
      </c>
      <c r="CG32" s="15">
        <v>514</v>
      </c>
      <c r="CH32" s="15">
        <v>658.2</v>
      </c>
      <c r="CI32" s="15">
        <v>459.75</v>
      </c>
      <c r="CJ32" s="15">
        <v>687.5</v>
      </c>
      <c r="CK32" s="15">
        <v>858</v>
      </c>
      <c r="CL32" s="15">
        <v>128.36000000000001</v>
      </c>
      <c r="CM32" s="15">
        <v>547</v>
      </c>
      <c r="CN32" s="16">
        <v>200</v>
      </c>
      <c r="CO32" s="16">
        <v>615</v>
      </c>
      <c r="CP32" s="16">
        <f>120000000/1000000</f>
        <v>120</v>
      </c>
      <c r="CQ32" s="16">
        <v>846.3</v>
      </c>
      <c r="CR32" s="16">
        <v>466.5</v>
      </c>
      <c r="CS32" s="16">
        <v>115</v>
      </c>
      <c r="CT32" s="16">
        <v>835</v>
      </c>
      <c r="CU32" s="16">
        <v>465</v>
      </c>
      <c r="CV32" s="16">
        <v>55</v>
      </c>
      <c r="CW32" s="16">
        <v>375</v>
      </c>
      <c r="CX32" s="16">
        <v>349</v>
      </c>
      <c r="CY32" s="16">
        <v>473</v>
      </c>
      <c r="CZ32" s="16">
        <f>30000000/1000000</f>
        <v>30</v>
      </c>
      <c r="DA32" s="15">
        <v>6864.8960000000006</v>
      </c>
      <c r="DB32" s="12">
        <v>6261.9560000000001</v>
      </c>
      <c r="DC32" s="11">
        <v>7583.8799999999992</v>
      </c>
      <c r="DD32" s="18">
        <v>6922.3</v>
      </c>
      <c r="DE32" s="18">
        <v>5732.35</v>
      </c>
      <c r="DF32" s="18">
        <v>6411.2</v>
      </c>
      <c r="DG32" s="18">
        <v>5541.3099999999995</v>
      </c>
      <c r="DH32" s="18">
        <v>4744.8</v>
      </c>
      <c r="DI32" s="18">
        <v>4333.9709999999995</v>
      </c>
      <c r="DJ32" s="17">
        <v>7051.1778999999997</v>
      </c>
      <c r="DK32" s="14" t="s">
        <v>80</v>
      </c>
      <c r="DL32" s="79"/>
    </row>
    <row r="33" spans="2:116" ht="33" customHeight="1" x14ac:dyDescent="0.5">
      <c r="B33" s="32" t="s">
        <v>82</v>
      </c>
      <c r="C33" s="80">
        <v>163</v>
      </c>
      <c r="D33" s="80">
        <v>10</v>
      </c>
      <c r="E33" s="80">
        <v>0</v>
      </c>
      <c r="F33" s="80">
        <v>0</v>
      </c>
      <c r="G33" s="80">
        <v>3</v>
      </c>
      <c r="H33" s="104">
        <f>SUM(C33:G33)</f>
        <v>176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225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M33" s="33">
        <v>0</v>
      </c>
      <c r="CN33" s="34">
        <v>0</v>
      </c>
      <c r="CO33" s="34">
        <v>0</v>
      </c>
      <c r="CP33" s="34">
        <v>0</v>
      </c>
      <c r="CQ33" s="34">
        <v>0</v>
      </c>
      <c r="CR33" s="34">
        <v>0</v>
      </c>
      <c r="CS33" s="34">
        <v>150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4">
        <v>0</v>
      </c>
      <c r="DA33" s="96">
        <v>0</v>
      </c>
      <c r="DB33" s="80">
        <v>0</v>
      </c>
      <c r="DC33" s="33">
        <v>0</v>
      </c>
      <c r="DD33" s="35">
        <v>0</v>
      </c>
      <c r="DE33" s="35">
        <v>225</v>
      </c>
      <c r="DF33" s="35">
        <v>0</v>
      </c>
      <c r="DG33" s="35">
        <v>0</v>
      </c>
      <c r="DH33" s="35">
        <v>150</v>
      </c>
      <c r="DI33" s="35">
        <v>75</v>
      </c>
      <c r="DJ33" s="35">
        <v>109</v>
      </c>
      <c r="DK33" s="32" t="s">
        <v>79</v>
      </c>
      <c r="DL33" s="79"/>
    </row>
    <row r="34" spans="2:116" x14ac:dyDescent="0.5">
      <c r="B34" s="44" t="s">
        <v>88</v>
      </c>
      <c r="DK34" s="73" t="s">
        <v>89</v>
      </c>
      <c r="DL34" s="79"/>
    </row>
    <row r="35" spans="2:116" x14ac:dyDescent="0.5">
      <c r="B35" s="44" t="s">
        <v>77</v>
      </c>
      <c r="I35" s="87"/>
      <c r="J35" s="87"/>
      <c r="K35" s="87"/>
      <c r="L35" s="87"/>
      <c r="M35" s="88"/>
      <c r="AA35" s="36"/>
      <c r="AB35" s="36"/>
      <c r="AC35" s="36"/>
      <c r="AD35" s="59"/>
      <c r="AE35" s="36"/>
      <c r="AF35" s="36"/>
      <c r="AG35" s="36"/>
      <c r="AH35" s="36"/>
      <c r="AI35" s="36"/>
      <c r="AJ35" s="36"/>
      <c r="AK35" s="39"/>
      <c r="AL35" s="36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B35" s="40"/>
      <c r="DC35" s="40"/>
      <c r="DD35" s="39"/>
      <c r="DE35" s="39"/>
      <c r="DF35" s="39"/>
      <c r="DG35" s="43"/>
      <c r="DH35" s="39"/>
      <c r="DI35" s="39"/>
      <c r="DJ35" s="39"/>
      <c r="DK35" s="73" t="s">
        <v>75</v>
      </c>
      <c r="DL35" s="79"/>
    </row>
    <row r="36" spans="2:116" x14ac:dyDescent="0.5">
      <c r="B36" s="44" t="s">
        <v>78</v>
      </c>
      <c r="P36" s="88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9"/>
      <c r="AJ36" s="39"/>
      <c r="AK36" s="36"/>
      <c r="AL36" s="36"/>
      <c r="AM36" s="40"/>
      <c r="AN36" s="40"/>
      <c r="AO36" s="40"/>
      <c r="AP36" s="40"/>
      <c r="AQ36" s="36"/>
      <c r="AR36" s="36"/>
      <c r="AS36" s="40"/>
      <c r="AT36" s="36"/>
      <c r="AU36" s="36"/>
      <c r="AV36" s="36"/>
      <c r="AW36" s="36"/>
      <c r="AX36" s="40"/>
      <c r="AY36" s="59"/>
      <c r="AZ36" s="59"/>
      <c r="BA36" s="59"/>
      <c r="BB36" s="59"/>
      <c r="BC36" s="59"/>
      <c r="BD36" s="59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9"/>
      <c r="BX36" s="36"/>
      <c r="BY36" s="36"/>
      <c r="BZ36" s="36"/>
      <c r="CC36" s="36"/>
      <c r="CD36" s="36"/>
      <c r="CE36" s="36"/>
      <c r="CF36" s="36"/>
      <c r="CG36" s="36"/>
      <c r="CH36" s="41"/>
      <c r="CI36" s="40"/>
      <c r="CJ36" s="40"/>
      <c r="CK36" s="40"/>
      <c r="CL36" s="36"/>
      <c r="CM36" s="36"/>
      <c r="CN36" s="36"/>
      <c r="CO36" s="36"/>
      <c r="CP36" s="36"/>
      <c r="CQ36" s="36"/>
      <c r="CR36" s="36"/>
      <c r="CT36" s="36"/>
      <c r="CU36" s="45"/>
      <c r="CV36" s="36"/>
      <c r="CW36" s="36"/>
      <c r="CX36" s="36"/>
      <c r="CY36" s="36"/>
      <c r="CZ36" s="36"/>
      <c r="DA36" s="36"/>
      <c r="DB36" s="77"/>
      <c r="DC36" s="40"/>
      <c r="DD36" s="36"/>
      <c r="DE36" s="36"/>
      <c r="DF36" s="36"/>
      <c r="DG36" s="43"/>
      <c r="DH36" s="36"/>
      <c r="DI36" s="36"/>
      <c r="DJ36" s="46"/>
      <c r="DK36" s="73" t="s">
        <v>76</v>
      </c>
      <c r="DL36" s="79"/>
    </row>
    <row r="37" spans="2:116" x14ac:dyDescent="0.5">
      <c r="B37" s="36"/>
      <c r="C37" s="37"/>
      <c r="D37" s="37"/>
      <c r="E37" s="37"/>
      <c r="F37" s="37"/>
      <c r="G37" s="36"/>
      <c r="H37" s="105"/>
      <c r="I37" s="37"/>
      <c r="J37" s="37"/>
      <c r="K37" s="37"/>
      <c r="L37" s="37"/>
      <c r="M37" s="37"/>
      <c r="N37" s="37"/>
      <c r="O37" s="36"/>
      <c r="P37" s="37"/>
      <c r="Q37" s="42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40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8"/>
      <c r="DL37" s="79"/>
    </row>
    <row r="38" spans="2:116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7"/>
      <c r="V38" s="37"/>
      <c r="W38" s="37"/>
      <c r="X38" s="37"/>
      <c r="Y38" s="37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5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9"/>
      <c r="DB38" s="36"/>
      <c r="DC38" s="36"/>
      <c r="DD38" s="36"/>
      <c r="DE38" s="36"/>
      <c r="DF38" s="36"/>
      <c r="DG38" s="36"/>
      <c r="DH38" s="36"/>
      <c r="DI38" s="36"/>
      <c r="DL38" s="79"/>
    </row>
    <row r="39" spans="2:116" x14ac:dyDescent="0.5">
      <c r="B39" s="36"/>
      <c r="C39" s="36"/>
      <c r="D39" s="36"/>
      <c r="E39" s="36"/>
      <c r="F39" s="36"/>
      <c r="G39" s="36"/>
      <c r="H39" s="36"/>
      <c r="I39" s="37"/>
      <c r="J39" s="37"/>
      <c r="K39" s="37"/>
      <c r="L39" s="37"/>
      <c r="M39" s="37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46"/>
      <c r="DL39" s="78"/>
    </row>
    <row r="40" spans="2:116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46"/>
      <c r="DL40" s="78"/>
    </row>
    <row r="41" spans="2:116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46"/>
      <c r="DL41" s="78"/>
    </row>
    <row r="42" spans="2:116" x14ac:dyDescent="0.5">
      <c r="B42" s="36"/>
      <c r="C42" s="36"/>
      <c r="D42" s="36"/>
      <c r="E42" s="36"/>
      <c r="F42" s="36"/>
      <c r="G42" s="36"/>
      <c r="H42" s="36"/>
      <c r="I42" s="40"/>
      <c r="J42" s="40"/>
      <c r="K42" s="40"/>
      <c r="L42" s="40"/>
      <c r="M42" s="40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46"/>
      <c r="DL42" s="78"/>
    </row>
    <row r="43" spans="2:116" x14ac:dyDescent="0.5">
      <c r="B43" s="36"/>
      <c r="C43" s="36"/>
      <c r="D43" s="36"/>
      <c r="E43" s="36"/>
      <c r="F43" s="36"/>
      <c r="G43" s="36"/>
      <c r="H43" s="36"/>
      <c r="I43" s="40"/>
      <c r="J43" s="40"/>
      <c r="K43" s="40"/>
      <c r="L43" s="40"/>
      <c r="M43" s="40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47"/>
      <c r="DL43" s="78"/>
    </row>
    <row r="44" spans="2:116" x14ac:dyDescent="0.5">
      <c r="B44" s="36"/>
      <c r="C44" s="36"/>
      <c r="D44" s="36"/>
      <c r="E44" s="36"/>
      <c r="F44" s="36"/>
      <c r="G44" s="36"/>
      <c r="H44" s="36"/>
      <c r="I44" s="40"/>
      <c r="J44" s="40"/>
      <c r="K44" s="40"/>
      <c r="L44" s="40"/>
      <c r="M44" s="40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</row>
    <row r="45" spans="2:116" x14ac:dyDescent="0.5">
      <c r="B45" s="36"/>
      <c r="C45" s="36"/>
      <c r="D45" s="36"/>
      <c r="E45" s="36"/>
      <c r="F45" s="36"/>
      <c r="G45" s="36"/>
      <c r="H45" s="36"/>
      <c r="I45" s="40"/>
      <c r="J45" s="40"/>
      <c r="K45" s="40"/>
      <c r="L45" s="40"/>
      <c r="M45" s="40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46"/>
    </row>
    <row r="46" spans="2:116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</row>
    <row r="47" spans="2:116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46"/>
      <c r="DL47" s="31"/>
    </row>
    <row r="48" spans="2:116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L48" s="31"/>
    </row>
    <row r="49" spans="2:116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46"/>
      <c r="DL49" s="31"/>
    </row>
    <row r="50" spans="2:116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46"/>
      <c r="DL50" s="31"/>
    </row>
    <row r="51" spans="2:116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</row>
    <row r="52" spans="2:116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</row>
    <row r="53" spans="2:116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</row>
    <row r="54" spans="2:116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</row>
    <row r="55" spans="2:116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</row>
    <row r="56" spans="2:116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</row>
    <row r="57" spans="2:116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</row>
    <row r="58" spans="2:116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</row>
    <row r="59" spans="2:116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</row>
    <row r="60" spans="2:116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</row>
    <row r="61" spans="2:116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</row>
    <row r="62" spans="2:116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</row>
    <row r="63" spans="2:116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</row>
    <row r="64" spans="2:116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</row>
    <row r="65" spans="2:113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</row>
    <row r="66" spans="2:113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</row>
    <row r="67" spans="2:113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</row>
    <row r="68" spans="2:113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</row>
    <row r="69" spans="2:113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</row>
    <row r="70" spans="2:113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</row>
    <row r="71" spans="2:113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</row>
    <row r="72" spans="2:113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</row>
    <row r="73" spans="2:113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</row>
    <row r="74" spans="2:113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</row>
    <row r="75" spans="2:113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</row>
    <row r="76" spans="2:113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</row>
    <row r="77" spans="2:113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</row>
    <row r="78" spans="2:113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</row>
    <row r="79" spans="2:113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</row>
    <row r="80" spans="2:113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</row>
    <row r="81" spans="2:113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</row>
    <row r="82" spans="2:113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</row>
    <row r="83" spans="2:113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</row>
    <row r="84" spans="2:113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</row>
    <row r="85" spans="2:113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</row>
    <row r="86" spans="2:113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</row>
    <row r="87" spans="2:113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</row>
    <row r="88" spans="2:113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</row>
    <row r="89" spans="2:113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</row>
    <row r="90" spans="2:113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</row>
    <row r="91" spans="2:113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</row>
    <row r="92" spans="2:113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</row>
    <row r="93" spans="2:113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</row>
    <row r="94" spans="2:113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</row>
    <row r="95" spans="2:113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</row>
    <row r="96" spans="2:113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</row>
    <row r="97" spans="2:113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</row>
    <row r="98" spans="2:113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</row>
    <row r="99" spans="2:113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</row>
    <row r="100" spans="2:113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</row>
    <row r="101" spans="2:113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</row>
    <row r="102" spans="2:113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</row>
    <row r="103" spans="2:113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</row>
    <row r="104" spans="2:113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</row>
    <row r="105" spans="2:113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</row>
    <row r="106" spans="2:113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</row>
    <row r="107" spans="2:113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</row>
    <row r="108" spans="2:113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</row>
    <row r="109" spans="2:113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</row>
    <row r="110" spans="2:113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</row>
    <row r="111" spans="2:113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</row>
    <row r="112" spans="2:113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</row>
    <row r="113" spans="2:113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</row>
    <row r="114" spans="2:113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</row>
    <row r="115" spans="2:113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</row>
    <row r="116" spans="2:113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</row>
    <row r="117" spans="2:113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</row>
    <row r="118" spans="2:113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</row>
    <row r="119" spans="2:113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</row>
    <row r="120" spans="2:113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</row>
    <row r="121" spans="2:113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</row>
    <row r="122" spans="2:113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</row>
    <row r="123" spans="2:113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</row>
    <row r="124" spans="2:113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</row>
    <row r="125" spans="2:113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</row>
    <row r="126" spans="2:113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</row>
    <row r="127" spans="2:113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</row>
    <row r="128" spans="2:113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</row>
    <row r="129" spans="2:113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</row>
    <row r="130" spans="2:113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</row>
    <row r="131" spans="2:113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</row>
    <row r="132" spans="2:113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</row>
    <row r="133" spans="2:113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</row>
    <row r="134" spans="2:113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</row>
    <row r="135" spans="2:113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</row>
    <row r="136" spans="2:113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</row>
    <row r="137" spans="2:113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</row>
    <row r="138" spans="2:113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</row>
    <row r="139" spans="2:113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</row>
    <row r="140" spans="2:113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</row>
    <row r="141" spans="2:113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</row>
    <row r="142" spans="2:113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</row>
    <row r="143" spans="2:113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</row>
    <row r="144" spans="2:113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</row>
    <row r="145" spans="2:113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</row>
    <row r="146" spans="2:113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</row>
    <row r="147" spans="2:113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</row>
    <row r="148" spans="2:113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</row>
    <row r="149" spans="2:113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</row>
    <row r="150" spans="2:113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</row>
    <row r="151" spans="2:113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</row>
    <row r="152" spans="2:113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</row>
    <row r="153" spans="2:113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</row>
    <row r="154" spans="2:113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</row>
    <row r="155" spans="2:113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</row>
    <row r="156" spans="2:113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</row>
    <row r="157" spans="2:113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</row>
    <row r="158" spans="2:113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</row>
    <row r="159" spans="2:113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</row>
    <row r="160" spans="2:113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</row>
    <row r="161" spans="2:113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</row>
    <row r="162" spans="2:113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</row>
    <row r="163" spans="2:113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</row>
    <row r="164" spans="2:113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</row>
    <row r="165" spans="2:113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</row>
    <row r="166" spans="2:113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</row>
    <row r="167" spans="2:113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</row>
    <row r="168" spans="2:113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</row>
    <row r="169" spans="2:113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</row>
    <row r="170" spans="2:113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</row>
    <row r="171" spans="2:113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</row>
    <row r="172" spans="2:113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</row>
    <row r="173" spans="2:113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</row>
    <row r="174" spans="2:113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</row>
    <row r="175" spans="2:113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</row>
    <row r="176" spans="2:113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</row>
    <row r="177" spans="2:113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</row>
    <row r="178" spans="2:113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</row>
    <row r="179" spans="2:113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</row>
    <row r="180" spans="2:113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</row>
    <row r="181" spans="2:113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</row>
    <row r="182" spans="2:113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</row>
    <row r="183" spans="2:113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</row>
    <row r="184" spans="2:113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</row>
    <row r="185" spans="2:113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</row>
    <row r="186" spans="2:113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</row>
    <row r="187" spans="2:113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</row>
    <row r="188" spans="2:113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</row>
    <row r="189" spans="2:113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</row>
    <row r="190" spans="2:113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</row>
    <row r="191" spans="2:113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</row>
    <row r="192" spans="2:113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</row>
    <row r="193" spans="2:113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</row>
    <row r="194" spans="2:113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</row>
    <row r="195" spans="2:113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</row>
    <row r="196" spans="2:113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</row>
    <row r="197" spans="2:113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</row>
    <row r="198" spans="2:113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</row>
    <row r="199" spans="2:113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</row>
    <row r="200" spans="2:113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</row>
    <row r="201" spans="2:113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</row>
    <row r="202" spans="2:113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</row>
    <row r="203" spans="2:113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</row>
    <row r="204" spans="2:113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</row>
    <row r="205" spans="2:113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</row>
    <row r="206" spans="2:113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</row>
    <row r="207" spans="2:113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</row>
    <row r="208" spans="2:113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</row>
    <row r="209" spans="2:113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</row>
    <row r="210" spans="2:113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</row>
    <row r="211" spans="2:113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</row>
    <row r="212" spans="2:113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</row>
    <row r="213" spans="2:113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</row>
    <row r="214" spans="2:113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</row>
    <row r="215" spans="2:113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</row>
    <row r="216" spans="2:113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</row>
    <row r="217" spans="2:113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</row>
    <row r="218" spans="2:113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</row>
    <row r="219" spans="2:113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</row>
    <row r="220" spans="2:113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</row>
    <row r="221" spans="2:113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</row>
    <row r="222" spans="2:113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</row>
    <row r="223" spans="2:113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</row>
    <row r="224" spans="2:113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</row>
    <row r="225" spans="2:113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</row>
    <row r="226" spans="2:113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</row>
    <row r="227" spans="2:113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</row>
    <row r="228" spans="2:113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</row>
    <row r="229" spans="2:113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</row>
    <row r="230" spans="2:113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</row>
    <row r="231" spans="2:113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</row>
    <row r="232" spans="2:113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</row>
    <row r="233" spans="2:113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</row>
    <row r="234" spans="2:113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</row>
    <row r="235" spans="2:113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</row>
    <row r="236" spans="2:113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</row>
    <row r="237" spans="2:113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</row>
    <row r="238" spans="2:113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</row>
    <row r="239" spans="2:113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</row>
    <row r="240" spans="2:113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</row>
    <row r="241" spans="2:113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</row>
    <row r="242" spans="2:113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</row>
    <row r="243" spans="2:113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</row>
    <row r="244" spans="2:113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</row>
    <row r="245" spans="2:113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</row>
    <row r="246" spans="2:113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</row>
    <row r="247" spans="2:113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</row>
    <row r="248" spans="2:113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</row>
    <row r="249" spans="2:113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</row>
    <row r="250" spans="2:113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</row>
    <row r="251" spans="2:113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</row>
    <row r="252" spans="2:113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</row>
    <row r="253" spans="2:113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</row>
    <row r="254" spans="2:113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</row>
    <row r="255" spans="2:113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</row>
    <row r="256" spans="2:113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</row>
    <row r="257" spans="2:113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</row>
    <row r="258" spans="2:113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</row>
    <row r="259" spans="2:113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</row>
    <row r="260" spans="2:113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</row>
    <row r="261" spans="2:113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</row>
    <row r="262" spans="2:113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</row>
    <row r="263" spans="2:113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</row>
    <row r="264" spans="2:113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</row>
    <row r="265" spans="2:113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</row>
    <row r="266" spans="2:113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</row>
    <row r="267" spans="2:113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</row>
    <row r="268" spans="2:113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</row>
    <row r="269" spans="2:113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</row>
    <row r="270" spans="2:113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</row>
    <row r="271" spans="2:113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</row>
    <row r="272" spans="2:113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</row>
    <row r="273" spans="2:113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</row>
    <row r="274" spans="2:113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</row>
    <row r="275" spans="2:113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</row>
    <row r="276" spans="2:113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</row>
    <row r="277" spans="2:113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</row>
    <row r="278" spans="2:113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</row>
    <row r="279" spans="2:113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</row>
    <row r="280" spans="2:113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</row>
    <row r="281" spans="2:113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</row>
    <row r="282" spans="2:113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</row>
    <row r="283" spans="2:113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</row>
    <row r="284" spans="2:113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</row>
    <row r="285" spans="2:113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</row>
    <row r="286" spans="2:113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</row>
    <row r="287" spans="2:113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</row>
    <row r="288" spans="2:113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</row>
    <row r="289" spans="2:113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</row>
    <row r="290" spans="2:113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</row>
    <row r="291" spans="2:113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</row>
    <row r="292" spans="2:113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</row>
    <row r="293" spans="2:113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</row>
    <row r="294" spans="2:113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</row>
    <row r="295" spans="2:113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</row>
    <row r="296" spans="2:113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</row>
    <row r="297" spans="2:113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</row>
    <row r="298" spans="2:113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</row>
    <row r="299" spans="2:113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</row>
    <row r="300" spans="2:113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</row>
    <row r="301" spans="2:113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</row>
    <row r="302" spans="2:113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</row>
    <row r="303" spans="2:113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</row>
    <row r="304" spans="2:113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</row>
    <row r="305" spans="2:113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</row>
    <row r="306" spans="2:113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</row>
    <row r="307" spans="2:113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</row>
    <row r="308" spans="2:113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</row>
    <row r="309" spans="2:113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</row>
    <row r="310" spans="2:113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</row>
    <row r="311" spans="2:113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</row>
    <row r="312" spans="2:113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</row>
    <row r="313" spans="2:113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</row>
    <row r="314" spans="2:113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</row>
    <row r="315" spans="2:113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</row>
    <row r="316" spans="2:113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</row>
    <row r="317" spans="2:113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</row>
    <row r="318" spans="2:113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</row>
    <row r="319" spans="2:113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</row>
    <row r="320" spans="2:113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</row>
    <row r="321" spans="2:113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</row>
    <row r="322" spans="2:113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</row>
    <row r="323" spans="2:113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</row>
    <row r="324" spans="2:113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</row>
    <row r="325" spans="2:113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</row>
    <row r="326" spans="2:113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</row>
    <row r="327" spans="2:113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</row>
    <row r="328" spans="2:113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</row>
    <row r="329" spans="2:113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</row>
    <row r="330" spans="2:113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</row>
    <row r="331" spans="2:113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</row>
    <row r="332" spans="2:113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</row>
    <row r="333" spans="2:113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</row>
    <row r="334" spans="2:113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</row>
    <row r="335" spans="2:113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</row>
    <row r="336" spans="2:113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</row>
    <row r="337" spans="2:113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</row>
    <row r="338" spans="2:113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</row>
    <row r="339" spans="2:113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</row>
    <row r="340" spans="2:113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</row>
    <row r="341" spans="2:113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</row>
    <row r="342" spans="2:113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</row>
    <row r="343" spans="2:113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</row>
    <row r="344" spans="2:113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</row>
    <row r="345" spans="2:113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</row>
    <row r="346" spans="2:113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</row>
    <row r="347" spans="2:113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</row>
    <row r="348" spans="2:113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</row>
    <row r="349" spans="2:113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</row>
    <row r="350" spans="2:113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</row>
    <row r="351" spans="2:113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</row>
    <row r="352" spans="2:113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</row>
    <row r="353" spans="2:113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</row>
    <row r="354" spans="2:113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</row>
    <row r="355" spans="2:113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</row>
    <row r="356" spans="2:113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</row>
    <row r="357" spans="2:113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</row>
    <row r="358" spans="2:113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</row>
    <row r="359" spans="2:113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</row>
    <row r="360" spans="2:113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</row>
    <row r="361" spans="2:113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</row>
    <row r="362" spans="2:113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</row>
    <row r="363" spans="2:113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</row>
    <row r="364" spans="2:113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</row>
    <row r="365" spans="2:113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</row>
    <row r="366" spans="2:113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</row>
    <row r="367" spans="2:113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</row>
    <row r="368" spans="2:113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</row>
    <row r="369" spans="2:113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</row>
    <row r="370" spans="2:113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</row>
    <row r="371" spans="2:113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</row>
    <row r="372" spans="2:113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</row>
    <row r="373" spans="2:113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</row>
    <row r="374" spans="2:113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</row>
    <row r="375" spans="2:113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</row>
    <row r="376" spans="2:113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</row>
    <row r="377" spans="2:113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</row>
    <row r="378" spans="2:113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</row>
    <row r="379" spans="2:113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</row>
    <row r="380" spans="2:113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</row>
    <row r="381" spans="2:113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</row>
    <row r="382" spans="2:113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</row>
    <row r="383" spans="2:113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</row>
    <row r="384" spans="2:113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</row>
    <row r="385" spans="2:113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</row>
    <row r="386" spans="2:113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</row>
    <row r="387" spans="2:113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</row>
    <row r="388" spans="2:113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</row>
    <row r="389" spans="2:113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</row>
    <row r="390" spans="2:113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</row>
    <row r="391" spans="2:113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</row>
    <row r="392" spans="2:113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</row>
    <row r="393" spans="2:113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</row>
    <row r="394" spans="2:113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</row>
    <row r="395" spans="2:113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</row>
    <row r="396" spans="2:113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</row>
    <row r="397" spans="2:113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</row>
    <row r="398" spans="2:113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</row>
    <row r="399" spans="2:113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</row>
    <row r="400" spans="2:113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</row>
    <row r="401" spans="2:113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</row>
    <row r="402" spans="2:113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</row>
    <row r="403" spans="2:113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</row>
    <row r="404" spans="2:113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</row>
    <row r="405" spans="2:113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</row>
    <row r="406" spans="2:113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</row>
    <row r="407" spans="2:113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</row>
    <row r="408" spans="2:113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</row>
    <row r="409" spans="2:113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</row>
    <row r="410" spans="2:113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</row>
    <row r="411" spans="2:113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</row>
    <row r="412" spans="2:113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</row>
    <row r="413" spans="2:113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</row>
    <row r="414" spans="2:113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</row>
    <row r="415" spans="2:113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</row>
    <row r="416" spans="2:113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</row>
    <row r="417" spans="2:113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</row>
    <row r="418" spans="2:113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</row>
    <row r="419" spans="2:113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</row>
    <row r="420" spans="2:113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</row>
    <row r="421" spans="2:113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</row>
    <row r="422" spans="2:113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</row>
    <row r="423" spans="2:113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</row>
    <row r="424" spans="2:113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</row>
    <row r="425" spans="2:113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</row>
    <row r="426" spans="2:113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</row>
    <row r="427" spans="2:113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</row>
    <row r="428" spans="2:113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</row>
    <row r="429" spans="2:113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</row>
    <row r="430" spans="2:113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</row>
    <row r="431" spans="2:113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</row>
    <row r="432" spans="2:113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</row>
    <row r="433" spans="2:113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</row>
    <row r="434" spans="2:113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</row>
    <row r="435" spans="2:113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</row>
    <row r="436" spans="2:113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</row>
    <row r="437" spans="2:113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</row>
    <row r="438" spans="2:113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</row>
    <row r="439" spans="2:113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</row>
    <row r="440" spans="2:113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</row>
    <row r="441" spans="2:113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</row>
    <row r="442" spans="2:113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</row>
    <row r="443" spans="2:113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</row>
    <row r="444" spans="2:113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</row>
    <row r="445" spans="2:113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</row>
    <row r="446" spans="2:113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</row>
    <row r="447" spans="2:113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</row>
    <row r="448" spans="2:113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</row>
    <row r="449" spans="2:113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</row>
    <row r="450" spans="2:113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</row>
    <row r="451" spans="2:113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</row>
    <row r="452" spans="2:113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</row>
    <row r="453" spans="2:113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</row>
    <row r="454" spans="2:113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</row>
    <row r="455" spans="2:113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</row>
    <row r="456" spans="2:113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</row>
    <row r="457" spans="2:113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</row>
    <row r="458" spans="2:113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</row>
    <row r="459" spans="2:113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</row>
    <row r="460" spans="2:113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</row>
    <row r="461" spans="2:113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</row>
    <row r="462" spans="2:113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</row>
    <row r="463" spans="2:113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</row>
    <row r="464" spans="2:113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</row>
    <row r="465" spans="2:113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</row>
    <row r="466" spans="2:113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</row>
    <row r="467" spans="2:113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</row>
    <row r="468" spans="2:113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</row>
    <row r="469" spans="2:113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</row>
    <row r="470" spans="2:113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</row>
    <row r="471" spans="2:113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</row>
    <row r="472" spans="2:113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</row>
    <row r="473" spans="2:113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</row>
    <row r="474" spans="2:113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</row>
    <row r="475" spans="2:113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</row>
    <row r="476" spans="2:113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</row>
    <row r="477" spans="2:113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</row>
    <row r="478" spans="2:113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</row>
    <row r="479" spans="2:113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</row>
    <row r="480" spans="2:113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</row>
    <row r="481" spans="2:113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</row>
    <row r="482" spans="2:113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</row>
    <row r="483" spans="2:113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</row>
    <row r="484" spans="2:113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</row>
    <row r="485" spans="2:113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</row>
    <row r="486" spans="2:113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</row>
    <row r="487" spans="2:113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</row>
    <row r="488" spans="2:113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</row>
    <row r="489" spans="2:113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</row>
    <row r="490" spans="2:113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</row>
    <row r="491" spans="2:113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</row>
    <row r="492" spans="2:113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</row>
    <row r="493" spans="2:113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</row>
    <row r="494" spans="2:113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</row>
    <row r="495" spans="2:113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</row>
    <row r="496" spans="2:113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</row>
    <row r="497" spans="2:113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</row>
    <row r="498" spans="2:113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</row>
    <row r="499" spans="2:113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</row>
    <row r="500" spans="2:113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</row>
    <row r="501" spans="2:113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</row>
    <row r="502" spans="2:113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</row>
    <row r="503" spans="2:113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</row>
    <row r="504" spans="2:113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</row>
    <row r="505" spans="2:113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</row>
    <row r="506" spans="2:113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</row>
    <row r="507" spans="2:113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</row>
    <row r="508" spans="2:113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</row>
    <row r="509" spans="2:113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</row>
    <row r="510" spans="2:113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</row>
    <row r="511" spans="2:113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</row>
    <row r="512" spans="2:113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</row>
    <row r="513" spans="2:113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</row>
    <row r="514" spans="2:113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</row>
    <row r="515" spans="2:113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</row>
    <row r="516" spans="2:113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</row>
    <row r="517" spans="2:113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</row>
    <row r="518" spans="2:113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</row>
    <row r="519" spans="2:113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</row>
    <row r="520" spans="2:113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</row>
    <row r="521" spans="2:113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</row>
    <row r="522" spans="2:113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</row>
    <row r="523" spans="2:113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</row>
    <row r="524" spans="2:113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</row>
    <row r="525" spans="2:113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</row>
    <row r="526" spans="2:113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</row>
    <row r="527" spans="2:113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</row>
    <row r="528" spans="2:113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</row>
    <row r="529" spans="2:113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</row>
    <row r="530" spans="2:113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</row>
    <row r="531" spans="2:113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</row>
    <row r="532" spans="2:113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</row>
    <row r="533" spans="2:113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</row>
    <row r="534" spans="2:113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</row>
    <row r="535" spans="2:113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</row>
    <row r="536" spans="2:113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</row>
    <row r="537" spans="2:113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</row>
    <row r="538" spans="2:113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</row>
    <row r="539" spans="2:113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</row>
    <row r="540" spans="2:113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</row>
    <row r="541" spans="2:113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</row>
    <row r="542" spans="2:113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</row>
    <row r="543" spans="2:113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</row>
    <row r="544" spans="2:113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</row>
    <row r="545" spans="2:113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</row>
    <row r="546" spans="2:113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</row>
    <row r="547" spans="2:113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</row>
    <row r="548" spans="2:113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</row>
    <row r="549" spans="2:113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</row>
    <row r="550" spans="2:113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</row>
    <row r="551" spans="2:113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</row>
    <row r="552" spans="2:113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</row>
    <row r="553" spans="2:113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</row>
    <row r="554" spans="2:113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</row>
    <row r="555" spans="2:113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</row>
    <row r="556" spans="2:113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  <c r="DI556" s="36"/>
    </row>
    <row r="557" spans="2:113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</row>
    <row r="558" spans="2:113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</row>
    <row r="559" spans="2:113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</row>
    <row r="560" spans="2:113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</row>
    <row r="561" spans="2:113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</row>
    <row r="562" spans="2:113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</row>
    <row r="563" spans="2:113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</row>
    <row r="564" spans="2:113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</row>
    <row r="565" spans="2:113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</row>
    <row r="566" spans="2:113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</row>
    <row r="567" spans="2:113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</row>
    <row r="568" spans="2:113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</row>
    <row r="569" spans="2:113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</row>
    <row r="570" spans="2:113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</row>
    <row r="571" spans="2:113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</row>
    <row r="572" spans="2:113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</row>
    <row r="573" spans="2:113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</row>
    <row r="574" spans="2:113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</row>
    <row r="575" spans="2:113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</row>
    <row r="576" spans="2:113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</row>
    <row r="577" spans="2:113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</row>
    <row r="578" spans="2:113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</row>
    <row r="579" spans="2:113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</row>
    <row r="580" spans="2:113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</row>
    <row r="581" spans="2:113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</row>
    <row r="582" spans="2:113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</row>
    <row r="583" spans="2:113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</row>
    <row r="584" spans="2:113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</row>
    <row r="585" spans="2:113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</row>
    <row r="586" spans="2:113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</row>
    <row r="587" spans="2:113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</row>
    <row r="588" spans="2:113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  <c r="DI588" s="36"/>
    </row>
    <row r="589" spans="2:113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</row>
    <row r="590" spans="2:113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</row>
    <row r="591" spans="2:113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</row>
    <row r="592" spans="2:113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</row>
    <row r="593" spans="2:113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</row>
    <row r="594" spans="2:113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</row>
    <row r="595" spans="2:113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</row>
    <row r="596" spans="2:113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</row>
    <row r="597" spans="2:113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</row>
    <row r="598" spans="2:113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  <c r="DI598" s="36"/>
    </row>
    <row r="599" spans="2:113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</row>
    <row r="600" spans="2:113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</row>
    <row r="601" spans="2:113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</row>
    <row r="602" spans="2:113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</row>
    <row r="603" spans="2:113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</row>
    <row r="604" spans="2:113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</row>
    <row r="605" spans="2:113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</row>
    <row r="606" spans="2:113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</row>
    <row r="607" spans="2:113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</row>
    <row r="608" spans="2:113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</row>
    <row r="609" spans="2:113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  <c r="DI609" s="36"/>
    </row>
    <row r="610" spans="2:113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</row>
    <row r="611" spans="2:113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</row>
    <row r="612" spans="2:113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</row>
    <row r="613" spans="2:113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</row>
    <row r="614" spans="2:113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</row>
    <row r="615" spans="2:113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</row>
    <row r="616" spans="2:113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</row>
    <row r="617" spans="2:113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</row>
    <row r="618" spans="2:113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</row>
    <row r="619" spans="2:113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</row>
    <row r="620" spans="2:113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</row>
    <row r="621" spans="2:113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</row>
    <row r="622" spans="2:113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</row>
    <row r="623" spans="2:113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</row>
    <row r="624" spans="2:113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</row>
    <row r="625" spans="2:113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</row>
    <row r="626" spans="2:113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</row>
    <row r="627" spans="2:113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</row>
    <row r="628" spans="2:113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</row>
    <row r="629" spans="2:113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</row>
    <row r="630" spans="2:113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</row>
    <row r="631" spans="2:113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</row>
    <row r="632" spans="2:113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</row>
    <row r="633" spans="2:113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</row>
    <row r="634" spans="2:113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</row>
    <row r="635" spans="2:113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</row>
    <row r="636" spans="2:113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</row>
    <row r="637" spans="2:113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</row>
    <row r="638" spans="2:113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</row>
    <row r="639" spans="2:113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</row>
    <row r="640" spans="2:113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</row>
    <row r="641" spans="2:113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</row>
    <row r="642" spans="2:113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</row>
    <row r="643" spans="2:113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</row>
    <row r="644" spans="2:113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</row>
    <row r="645" spans="2:113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</row>
    <row r="646" spans="2:113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</row>
    <row r="647" spans="2:113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</row>
    <row r="648" spans="2:113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</row>
    <row r="649" spans="2:113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</row>
    <row r="650" spans="2:113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</row>
    <row r="651" spans="2:113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  <c r="DI651" s="36"/>
    </row>
    <row r="652" spans="2:113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</row>
    <row r="653" spans="2:113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</row>
    <row r="654" spans="2:113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</row>
    <row r="655" spans="2:113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</row>
    <row r="656" spans="2:113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</row>
    <row r="657" spans="2:113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</row>
    <row r="658" spans="2:113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</row>
    <row r="659" spans="2:113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  <c r="DI659" s="36"/>
    </row>
    <row r="660" spans="2:113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</row>
    <row r="661" spans="2:113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</row>
    <row r="662" spans="2:113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</row>
    <row r="663" spans="2:113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  <c r="DI663" s="36"/>
    </row>
    <row r="664" spans="2:113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</row>
    <row r="665" spans="2:113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</row>
    <row r="666" spans="2:113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</row>
    <row r="667" spans="2:113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</row>
    <row r="668" spans="2:113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  <c r="DI668" s="36"/>
    </row>
    <row r="669" spans="2:113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</row>
    <row r="670" spans="2:113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</row>
    <row r="671" spans="2:113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</row>
    <row r="672" spans="2:113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  <c r="DI672" s="36"/>
    </row>
    <row r="673" spans="2:113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</row>
    <row r="674" spans="2:113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</row>
    <row r="675" spans="2:113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</row>
    <row r="676" spans="2:113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</row>
    <row r="677" spans="2:113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  <c r="DI677" s="36"/>
    </row>
    <row r="678" spans="2:113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</row>
    <row r="679" spans="2:113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</row>
    <row r="680" spans="2:113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</row>
    <row r="681" spans="2:113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</row>
    <row r="682" spans="2:113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  <c r="DI682" s="36"/>
    </row>
    <row r="683" spans="2:113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  <c r="DH683" s="36"/>
      <c r="DI683" s="36"/>
    </row>
    <row r="684" spans="2:113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</row>
    <row r="685" spans="2:113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</row>
    <row r="686" spans="2:113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</row>
    <row r="687" spans="2:113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</row>
    <row r="688" spans="2:113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</row>
    <row r="689" spans="2:113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</row>
    <row r="690" spans="2:113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</row>
    <row r="691" spans="2:113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</row>
    <row r="692" spans="2:113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</row>
    <row r="693" spans="2:113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</row>
    <row r="694" spans="2:113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</row>
    <row r="695" spans="2:113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</row>
    <row r="696" spans="2:113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</row>
    <row r="697" spans="2:113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</row>
    <row r="698" spans="2:113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</row>
    <row r="699" spans="2:113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</row>
    <row r="700" spans="2:113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</row>
    <row r="701" spans="2:113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</row>
    <row r="702" spans="2:113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</row>
    <row r="703" spans="2:113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</row>
    <row r="704" spans="2:113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</row>
    <row r="705" spans="2:113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  <c r="DH705" s="36"/>
      <c r="DI705" s="36"/>
    </row>
    <row r="706" spans="2:113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</row>
    <row r="707" spans="2:113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</row>
    <row r="708" spans="2:113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</row>
    <row r="709" spans="2:113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</row>
    <row r="710" spans="2:113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</row>
    <row r="711" spans="2:113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</row>
    <row r="712" spans="2:113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</row>
    <row r="713" spans="2:113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</row>
    <row r="714" spans="2:113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</row>
    <row r="715" spans="2:113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</row>
    <row r="716" spans="2:113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</row>
    <row r="717" spans="2:113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</row>
    <row r="718" spans="2:113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</row>
    <row r="719" spans="2:113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</row>
    <row r="720" spans="2:113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</row>
    <row r="721" spans="2:113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</row>
    <row r="722" spans="2:113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</row>
    <row r="723" spans="2:113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</row>
    <row r="724" spans="2:113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</row>
    <row r="725" spans="2:113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</row>
    <row r="726" spans="2:113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</row>
    <row r="727" spans="2:113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</row>
    <row r="728" spans="2:113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</row>
    <row r="729" spans="2:113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</row>
    <row r="730" spans="2:113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</row>
    <row r="731" spans="2:113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</row>
    <row r="732" spans="2:113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</row>
    <row r="733" spans="2:113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</row>
    <row r="734" spans="2:113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</row>
    <row r="735" spans="2:113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</row>
    <row r="736" spans="2:113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</row>
    <row r="737" spans="2:113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</row>
    <row r="738" spans="2:113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</row>
    <row r="739" spans="2:113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</row>
    <row r="740" spans="2:113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</row>
    <row r="741" spans="2:113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</row>
    <row r="742" spans="2:113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  <c r="DI742" s="36"/>
    </row>
    <row r="743" spans="2:113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  <c r="DI743" s="36"/>
    </row>
    <row r="744" spans="2:113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  <c r="DI744" s="36"/>
    </row>
    <row r="745" spans="2:113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  <c r="DI745" s="36"/>
    </row>
    <row r="746" spans="2:113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  <c r="DI746" s="36"/>
    </row>
    <row r="747" spans="2:113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  <c r="DH747" s="36"/>
      <c r="DI747" s="36"/>
    </row>
    <row r="748" spans="2:113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  <c r="DH748" s="36"/>
      <c r="DI748" s="36"/>
    </row>
    <row r="749" spans="2:113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  <c r="DH749" s="36"/>
      <c r="DI749" s="36"/>
    </row>
    <row r="750" spans="2:113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  <c r="DH750" s="36"/>
      <c r="DI750" s="36"/>
    </row>
    <row r="751" spans="2:113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  <c r="DH751" s="36"/>
      <c r="DI751" s="36"/>
    </row>
    <row r="752" spans="2:113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  <c r="DH752" s="36"/>
      <c r="DI752" s="36"/>
    </row>
    <row r="753" spans="2:113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  <c r="DH753" s="36"/>
      <c r="DI753" s="36"/>
    </row>
    <row r="754" spans="2:113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  <c r="DH754" s="36"/>
      <c r="DI754" s="36"/>
    </row>
    <row r="755" spans="2:113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  <c r="DH755" s="36"/>
      <c r="DI755" s="36"/>
    </row>
    <row r="756" spans="2:113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  <c r="DH756" s="36"/>
      <c r="DI756" s="36"/>
    </row>
    <row r="757" spans="2:113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  <c r="DH757" s="36"/>
      <c r="DI757" s="36"/>
    </row>
    <row r="758" spans="2:113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  <c r="DH758" s="36"/>
      <c r="DI758" s="36"/>
    </row>
    <row r="759" spans="2:113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  <c r="DH759" s="36"/>
      <c r="DI759" s="36"/>
    </row>
    <row r="760" spans="2:113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  <c r="DH760" s="36"/>
      <c r="DI760" s="36"/>
    </row>
    <row r="761" spans="2:113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  <c r="DH761" s="36"/>
      <c r="DI761" s="36"/>
    </row>
    <row r="762" spans="2:113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  <c r="DH762" s="36"/>
      <c r="DI762" s="36"/>
    </row>
    <row r="763" spans="2:113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  <c r="DH763" s="36"/>
      <c r="DI763" s="36"/>
    </row>
    <row r="764" spans="2:113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  <c r="DH764" s="36"/>
      <c r="DI764" s="36"/>
    </row>
    <row r="765" spans="2:113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  <c r="DH765" s="36"/>
      <c r="DI765" s="36"/>
    </row>
    <row r="766" spans="2:113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  <c r="DH766" s="36"/>
      <c r="DI766" s="36"/>
    </row>
    <row r="767" spans="2:113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  <c r="DH767" s="36"/>
      <c r="DI767" s="36"/>
    </row>
    <row r="768" spans="2:113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  <c r="DH768" s="36"/>
      <c r="DI768" s="36"/>
    </row>
    <row r="769" spans="2:113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  <c r="DH769" s="36"/>
      <c r="DI769" s="36"/>
    </row>
    <row r="770" spans="2:113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  <c r="DH770" s="36"/>
      <c r="DI770" s="36"/>
    </row>
    <row r="771" spans="2:113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  <c r="DH771" s="36"/>
      <c r="DI771" s="36"/>
    </row>
    <row r="772" spans="2:113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  <c r="DH772" s="36"/>
      <c r="DI772" s="36"/>
    </row>
    <row r="773" spans="2:113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  <c r="DH773" s="36"/>
      <c r="DI773" s="36"/>
    </row>
    <row r="774" spans="2:113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  <c r="DH774" s="36"/>
      <c r="DI774" s="36"/>
    </row>
    <row r="775" spans="2:113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  <c r="DH775" s="36"/>
      <c r="DI775" s="36"/>
    </row>
    <row r="776" spans="2:113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  <c r="DH776" s="36"/>
      <c r="DI776" s="36"/>
    </row>
    <row r="777" spans="2:113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  <c r="DH777" s="36"/>
      <c r="DI777" s="36"/>
    </row>
    <row r="778" spans="2:113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  <c r="DH778" s="36"/>
      <c r="DI778" s="36"/>
    </row>
    <row r="779" spans="2:113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  <c r="DH779" s="36"/>
      <c r="DI779" s="36"/>
    </row>
    <row r="780" spans="2:113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  <c r="DH780" s="36"/>
      <c r="DI780" s="36"/>
    </row>
    <row r="781" spans="2:113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  <c r="DH781" s="36"/>
      <c r="DI781" s="36"/>
    </row>
    <row r="782" spans="2:113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  <c r="DH782" s="36"/>
      <c r="DI782" s="36"/>
    </row>
    <row r="783" spans="2:113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  <c r="DH783" s="36"/>
      <c r="DI783" s="36"/>
    </row>
    <row r="784" spans="2:113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  <c r="DH784" s="36"/>
      <c r="DI784" s="36"/>
    </row>
    <row r="785" spans="2:113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  <c r="DH785" s="36"/>
      <c r="DI785" s="36"/>
    </row>
    <row r="786" spans="2:113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  <c r="DH786" s="36"/>
      <c r="DI786" s="36"/>
    </row>
    <row r="787" spans="2:113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  <c r="DH787" s="36"/>
      <c r="DI787" s="36"/>
    </row>
    <row r="788" spans="2:113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  <c r="DH788" s="36"/>
      <c r="DI788" s="36"/>
    </row>
    <row r="789" spans="2:113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  <c r="DH789" s="36"/>
      <c r="DI789" s="36"/>
    </row>
    <row r="790" spans="2:113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  <c r="DH790" s="36"/>
      <c r="DI790" s="36"/>
    </row>
    <row r="791" spans="2:113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  <c r="DH791" s="36"/>
      <c r="DI791" s="36"/>
    </row>
    <row r="792" spans="2:113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  <c r="DH792" s="36"/>
      <c r="DI792" s="36"/>
    </row>
    <row r="793" spans="2:113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  <c r="DI793" s="36"/>
    </row>
    <row r="794" spans="2:113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  <c r="DH794" s="36"/>
      <c r="DI794" s="36"/>
    </row>
    <row r="795" spans="2:113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  <c r="DI795" s="36"/>
    </row>
    <row r="796" spans="2:113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  <c r="DH796" s="36"/>
      <c r="DI796" s="36"/>
    </row>
    <row r="797" spans="2:113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  <c r="DH797" s="36"/>
      <c r="DI797" s="36"/>
    </row>
    <row r="798" spans="2:113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  <c r="DH798" s="36"/>
      <c r="DI798" s="36"/>
    </row>
    <row r="799" spans="2:113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  <c r="DH799" s="36"/>
      <c r="DI799" s="36"/>
    </row>
    <row r="800" spans="2:113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  <c r="DH800" s="36"/>
      <c r="DI800" s="36"/>
    </row>
    <row r="801" spans="2:113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  <c r="DH801" s="36"/>
      <c r="DI801" s="36"/>
    </row>
    <row r="802" spans="2:113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  <c r="DH802" s="36"/>
      <c r="DI802" s="36"/>
    </row>
    <row r="803" spans="2:113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  <c r="DH803" s="36"/>
      <c r="DI803" s="36"/>
    </row>
    <row r="804" spans="2:113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  <c r="DH804" s="36"/>
      <c r="DI804" s="36"/>
    </row>
    <row r="805" spans="2:113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  <c r="DH805" s="36"/>
      <c r="DI805" s="36"/>
    </row>
    <row r="806" spans="2:113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  <c r="DH806" s="36"/>
      <c r="DI806" s="36"/>
    </row>
    <row r="807" spans="2:113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  <c r="DH807" s="36"/>
      <c r="DI807" s="36"/>
    </row>
    <row r="808" spans="2:113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  <c r="DH808" s="36"/>
      <c r="DI808" s="36"/>
    </row>
    <row r="809" spans="2:113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  <c r="DH809" s="36"/>
      <c r="DI809" s="36"/>
    </row>
    <row r="810" spans="2:113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  <c r="DH810" s="36"/>
      <c r="DI810" s="36"/>
    </row>
    <row r="811" spans="2:113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  <c r="DH811" s="36"/>
      <c r="DI811" s="36"/>
    </row>
    <row r="812" spans="2:113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  <c r="DH812" s="36"/>
      <c r="DI812" s="36"/>
    </row>
    <row r="813" spans="2:113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  <c r="DH813" s="36"/>
      <c r="DI813" s="36"/>
    </row>
    <row r="814" spans="2:113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  <c r="DH814" s="36"/>
      <c r="DI814" s="36"/>
    </row>
    <row r="815" spans="2:113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  <c r="DH815" s="36"/>
      <c r="DI815" s="36"/>
    </row>
    <row r="816" spans="2:113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  <c r="DH816" s="36"/>
      <c r="DI816" s="36"/>
    </row>
    <row r="817" spans="2:113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  <c r="DH817" s="36"/>
      <c r="DI817" s="36"/>
    </row>
    <row r="818" spans="2:113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  <c r="DH818" s="36"/>
      <c r="DI818" s="36"/>
    </row>
    <row r="819" spans="2:113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  <c r="DH819" s="36"/>
      <c r="DI819" s="36"/>
    </row>
    <row r="820" spans="2:113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  <c r="DH820" s="36"/>
      <c r="DI820" s="36"/>
    </row>
    <row r="821" spans="2:113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  <c r="DH821" s="36"/>
      <c r="DI821" s="36"/>
    </row>
    <row r="822" spans="2:113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  <c r="DH822" s="36"/>
      <c r="DI822" s="36"/>
    </row>
    <row r="823" spans="2:113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  <c r="DH823" s="36"/>
      <c r="DI823" s="36"/>
    </row>
    <row r="824" spans="2:113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  <c r="DH824" s="36"/>
      <c r="DI824" s="36"/>
    </row>
    <row r="825" spans="2:113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  <c r="DH825" s="36"/>
      <c r="DI825" s="36"/>
    </row>
    <row r="826" spans="2:113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  <c r="DH826" s="36"/>
      <c r="DI826" s="36"/>
    </row>
    <row r="827" spans="2:113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  <c r="DH827" s="36"/>
      <c r="DI827" s="36"/>
    </row>
    <row r="828" spans="2:113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  <c r="DH828" s="36"/>
      <c r="DI828" s="36"/>
    </row>
    <row r="829" spans="2:113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  <c r="DH829" s="36"/>
      <c r="DI829" s="36"/>
    </row>
    <row r="830" spans="2:113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  <c r="DH830" s="36"/>
      <c r="DI830" s="36"/>
    </row>
    <row r="831" spans="2:113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  <c r="DH831" s="36"/>
      <c r="DI831" s="36"/>
    </row>
    <row r="832" spans="2:113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  <c r="DH832" s="36"/>
      <c r="DI832" s="36"/>
    </row>
    <row r="833" spans="2:113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  <c r="DH833" s="36"/>
      <c r="DI833" s="36"/>
    </row>
    <row r="834" spans="2:113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  <c r="DH834" s="36"/>
      <c r="DI834" s="36"/>
    </row>
    <row r="835" spans="2:113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  <c r="DH835" s="36"/>
      <c r="DI835" s="36"/>
    </row>
    <row r="836" spans="2:113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  <c r="DH836" s="36"/>
      <c r="DI836" s="36"/>
    </row>
    <row r="837" spans="2:113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  <c r="DH837" s="36"/>
      <c r="DI837" s="36"/>
    </row>
    <row r="838" spans="2:113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  <c r="DH838" s="36"/>
      <c r="DI838" s="36"/>
    </row>
    <row r="839" spans="2:113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  <c r="DH839" s="36"/>
      <c r="DI839" s="36"/>
    </row>
    <row r="840" spans="2:113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  <c r="DH840" s="36"/>
      <c r="DI840" s="36"/>
    </row>
    <row r="841" spans="2:113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  <c r="DH841" s="36"/>
      <c r="DI841" s="36"/>
    </row>
    <row r="842" spans="2:113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  <c r="DH842" s="36"/>
      <c r="DI842" s="36"/>
    </row>
    <row r="843" spans="2:113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  <c r="DH843" s="36"/>
      <c r="DI843" s="36"/>
    </row>
    <row r="844" spans="2:113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  <c r="DH844" s="36"/>
      <c r="DI844" s="36"/>
    </row>
    <row r="845" spans="2:113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  <c r="DH845" s="36"/>
      <c r="DI845" s="36"/>
    </row>
    <row r="846" spans="2:113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  <c r="DH846" s="36"/>
      <c r="DI846" s="36"/>
    </row>
    <row r="847" spans="2:113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  <c r="DH847" s="36"/>
      <c r="DI847" s="36"/>
    </row>
    <row r="848" spans="2:113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  <c r="DH848" s="36"/>
      <c r="DI848" s="36"/>
    </row>
    <row r="849" spans="2:113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  <c r="DH849" s="36"/>
      <c r="DI849" s="36"/>
    </row>
    <row r="850" spans="2:113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  <c r="DH850" s="36"/>
      <c r="DI850" s="36"/>
    </row>
    <row r="851" spans="2:113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  <c r="DH851" s="36"/>
      <c r="DI851" s="36"/>
    </row>
    <row r="852" spans="2:113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  <c r="DH852" s="36"/>
      <c r="DI852" s="36"/>
    </row>
    <row r="853" spans="2:113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  <c r="DH853" s="36"/>
      <c r="DI853" s="36"/>
    </row>
    <row r="854" spans="2:113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  <c r="DH854" s="36"/>
      <c r="DI854" s="36"/>
    </row>
    <row r="855" spans="2:113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  <c r="DH855" s="36"/>
      <c r="DI855" s="36"/>
    </row>
    <row r="856" spans="2:113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  <c r="DH856" s="36"/>
      <c r="DI856" s="36"/>
    </row>
    <row r="857" spans="2:113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  <c r="DH857" s="36"/>
      <c r="DI857" s="36"/>
    </row>
    <row r="858" spans="2:113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  <c r="DH858" s="36"/>
      <c r="DI858" s="36"/>
    </row>
    <row r="859" spans="2:113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  <c r="DH859" s="36"/>
      <c r="DI859" s="36"/>
    </row>
    <row r="860" spans="2:113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  <c r="DH860" s="36"/>
      <c r="DI860" s="36"/>
    </row>
    <row r="861" spans="2:113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  <c r="DH861" s="36"/>
      <c r="DI861" s="36"/>
    </row>
    <row r="862" spans="2:113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  <c r="DH862" s="36"/>
      <c r="DI862" s="36"/>
    </row>
    <row r="863" spans="2:113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  <c r="DH863" s="36"/>
      <c r="DI863" s="36"/>
    </row>
    <row r="864" spans="2:113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  <c r="DH864" s="36"/>
      <c r="DI864" s="36"/>
    </row>
    <row r="865" spans="2:113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  <c r="DH865" s="36"/>
      <c r="DI865" s="36"/>
    </row>
    <row r="866" spans="2:113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  <c r="DH866" s="36"/>
      <c r="DI866" s="36"/>
    </row>
    <row r="867" spans="2:113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  <c r="DH867" s="36"/>
      <c r="DI867" s="36"/>
    </row>
    <row r="868" spans="2:113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  <c r="DH868" s="36"/>
      <c r="DI868" s="36"/>
    </row>
    <row r="869" spans="2:113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  <c r="DH869" s="36"/>
      <c r="DI869" s="36"/>
    </row>
    <row r="870" spans="2:113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  <c r="DH870" s="36"/>
      <c r="DI870" s="36"/>
    </row>
    <row r="871" spans="2:113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  <c r="DH871" s="36"/>
      <c r="DI871" s="36"/>
    </row>
    <row r="872" spans="2:113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  <c r="DH872" s="36"/>
      <c r="DI872" s="36"/>
    </row>
    <row r="873" spans="2:113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  <c r="DH873" s="36"/>
      <c r="DI873" s="36"/>
    </row>
    <row r="874" spans="2:113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  <c r="DH874" s="36"/>
      <c r="DI874" s="36"/>
    </row>
    <row r="875" spans="2:113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  <c r="DH875" s="36"/>
      <c r="DI875" s="36"/>
    </row>
    <row r="876" spans="2:113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  <c r="DH876" s="36"/>
      <c r="DI876" s="36"/>
    </row>
    <row r="877" spans="2:113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  <c r="DH877" s="36"/>
      <c r="DI877" s="36"/>
    </row>
    <row r="878" spans="2:113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  <c r="DH878" s="36"/>
      <c r="DI878" s="36"/>
    </row>
    <row r="879" spans="2:113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  <c r="DH879" s="36"/>
      <c r="DI879" s="36"/>
    </row>
    <row r="880" spans="2:113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  <c r="DH880" s="36"/>
      <c r="DI880" s="36"/>
    </row>
    <row r="881" spans="2:113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  <c r="DH881" s="36"/>
      <c r="DI881" s="36"/>
    </row>
    <row r="882" spans="2:113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  <c r="DH882" s="36"/>
      <c r="DI882" s="36"/>
    </row>
    <row r="883" spans="2:113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  <c r="DH883" s="36"/>
      <c r="DI883" s="36"/>
    </row>
    <row r="884" spans="2:113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  <c r="DH884" s="36"/>
      <c r="DI884" s="36"/>
    </row>
    <row r="885" spans="2:113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  <c r="DH885" s="36"/>
      <c r="DI885" s="36"/>
    </row>
    <row r="886" spans="2:113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  <c r="DH886" s="36"/>
      <c r="DI886" s="36"/>
    </row>
    <row r="887" spans="2:113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  <c r="DH887" s="36"/>
      <c r="DI887" s="36"/>
    </row>
    <row r="888" spans="2:113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  <c r="DH888" s="36"/>
      <c r="DI888" s="36"/>
    </row>
    <row r="889" spans="2:113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  <c r="DH889" s="36"/>
      <c r="DI889" s="36"/>
    </row>
    <row r="890" spans="2:113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  <c r="DH890" s="36"/>
      <c r="DI890" s="36"/>
    </row>
    <row r="891" spans="2:113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  <c r="DH891" s="36"/>
      <c r="DI891" s="36"/>
    </row>
    <row r="892" spans="2:113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  <c r="DH892" s="36"/>
      <c r="DI892" s="36"/>
    </row>
    <row r="893" spans="2:113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  <c r="DH893" s="36"/>
      <c r="DI893" s="36"/>
    </row>
    <row r="894" spans="2:113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  <c r="DH894" s="36"/>
      <c r="DI894" s="36"/>
    </row>
    <row r="895" spans="2:113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  <c r="DH895" s="36"/>
      <c r="DI895" s="36"/>
    </row>
    <row r="896" spans="2:113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  <c r="DH896" s="36"/>
      <c r="DI896" s="36"/>
    </row>
    <row r="897" spans="2:113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  <c r="DH897" s="36"/>
      <c r="DI897" s="36"/>
    </row>
    <row r="898" spans="2:113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  <c r="DH898" s="36"/>
      <c r="DI898" s="36"/>
    </row>
    <row r="899" spans="2:113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  <c r="DH899" s="36"/>
      <c r="DI899" s="36"/>
    </row>
    <row r="900" spans="2:113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  <c r="DH900" s="36"/>
      <c r="DI900" s="36"/>
    </row>
    <row r="901" spans="2:113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  <c r="DH901" s="36"/>
      <c r="DI901" s="36"/>
    </row>
    <row r="902" spans="2:113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  <c r="DH902" s="36"/>
      <c r="DI902" s="36"/>
    </row>
    <row r="903" spans="2:113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  <c r="DH903" s="36"/>
      <c r="DI903" s="36"/>
    </row>
    <row r="904" spans="2:113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  <c r="DH904" s="36"/>
      <c r="DI904" s="36"/>
    </row>
    <row r="905" spans="2:113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  <c r="DH905" s="36"/>
      <c r="DI905" s="36"/>
    </row>
    <row r="906" spans="2:113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  <c r="DH906" s="36"/>
      <c r="DI906" s="36"/>
    </row>
    <row r="907" spans="2:113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  <c r="DH907" s="36"/>
      <c r="DI907" s="36"/>
    </row>
    <row r="908" spans="2:113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  <c r="DH908" s="36"/>
      <c r="DI908" s="36"/>
    </row>
    <row r="909" spans="2:113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  <c r="DH909" s="36"/>
      <c r="DI909" s="36"/>
    </row>
    <row r="910" spans="2:113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  <c r="DH910" s="36"/>
      <c r="DI910" s="36"/>
    </row>
    <row r="911" spans="2:113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  <c r="DH911" s="36"/>
      <c r="DI911" s="36"/>
    </row>
    <row r="912" spans="2:113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  <c r="DH912" s="36"/>
      <c r="DI912" s="36"/>
    </row>
    <row r="913" spans="2:113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  <c r="DH913" s="36"/>
      <c r="DI913" s="36"/>
    </row>
    <row r="914" spans="2:113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  <c r="DH914" s="36"/>
      <c r="DI914" s="36"/>
    </row>
    <row r="915" spans="2:113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  <c r="DH915" s="36"/>
      <c r="DI915" s="36"/>
    </row>
    <row r="916" spans="2:113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  <c r="DH916" s="36"/>
      <c r="DI916" s="36"/>
    </row>
    <row r="917" spans="2:113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  <c r="DH917" s="36"/>
      <c r="DI917" s="36"/>
    </row>
    <row r="918" spans="2:113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  <c r="DH918" s="36"/>
      <c r="DI918" s="36"/>
    </row>
    <row r="919" spans="2:113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  <c r="DH919" s="36"/>
      <c r="DI919" s="36"/>
    </row>
    <row r="920" spans="2:113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  <c r="DH920" s="36"/>
      <c r="DI920" s="36"/>
    </row>
    <row r="921" spans="2:113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  <c r="DH921" s="36"/>
      <c r="DI921" s="36"/>
    </row>
    <row r="922" spans="2:113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  <c r="DH922" s="36"/>
      <c r="DI922" s="36"/>
    </row>
    <row r="923" spans="2:113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  <c r="DH923" s="36"/>
      <c r="DI923" s="36"/>
    </row>
    <row r="924" spans="2:113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  <c r="DH924" s="36"/>
      <c r="DI924" s="36"/>
    </row>
    <row r="925" spans="2:113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</row>
    <row r="926" spans="2:113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  <c r="DH926" s="36"/>
      <c r="DI926" s="36"/>
    </row>
    <row r="927" spans="2:113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  <c r="DH927" s="36"/>
      <c r="DI927" s="36"/>
    </row>
    <row r="928" spans="2:113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  <c r="DH928" s="36"/>
      <c r="DI928" s="36"/>
    </row>
    <row r="929" spans="2:113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  <c r="DH929" s="36"/>
      <c r="DI929" s="36"/>
    </row>
    <row r="930" spans="2:113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  <c r="DH930" s="36"/>
      <c r="DI930" s="36"/>
    </row>
    <row r="931" spans="2:113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  <c r="DH931" s="36"/>
      <c r="DI931" s="36"/>
    </row>
    <row r="932" spans="2:113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  <c r="DH932" s="36"/>
      <c r="DI932" s="36"/>
    </row>
    <row r="933" spans="2:113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  <c r="DH933" s="36"/>
      <c r="DI933" s="36"/>
    </row>
    <row r="934" spans="2:113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  <c r="DH934" s="36"/>
      <c r="DI934" s="36"/>
    </row>
    <row r="935" spans="2:113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  <c r="DH935" s="36"/>
      <c r="DI935" s="36"/>
    </row>
    <row r="936" spans="2:113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  <c r="DH936" s="36"/>
      <c r="DI936" s="36"/>
    </row>
    <row r="937" spans="2:113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  <c r="DH937" s="36"/>
      <c r="DI937" s="36"/>
    </row>
    <row r="938" spans="2:113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  <c r="DH938" s="36"/>
      <c r="DI938" s="36"/>
    </row>
    <row r="939" spans="2:113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  <c r="DH939" s="36"/>
      <c r="DI939" s="36"/>
    </row>
    <row r="940" spans="2:113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  <c r="DH940" s="36"/>
      <c r="DI940" s="36"/>
    </row>
    <row r="941" spans="2:113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  <c r="DH941" s="36"/>
      <c r="DI941" s="36"/>
    </row>
    <row r="942" spans="2:113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  <c r="DH942" s="36"/>
      <c r="DI942" s="36"/>
    </row>
    <row r="943" spans="2:113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  <c r="DH943" s="36"/>
      <c r="DI943" s="36"/>
    </row>
    <row r="944" spans="2:113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  <c r="DH944" s="36"/>
      <c r="DI944" s="36"/>
    </row>
    <row r="945" spans="2:113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  <c r="DH945" s="36"/>
      <c r="DI945" s="36"/>
    </row>
    <row r="946" spans="2:113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  <c r="DH946" s="36"/>
      <c r="DI946" s="36"/>
    </row>
    <row r="947" spans="2:113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  <c r="DH947" s="36"/>
      <c r="DI947" s="36"/>
    </row>
    <row r="948" spans="2:113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  <c r="DH948" s="36"/>
      <c r="DI948" s="36"/>
    </row>
    <row r="949" spans="2:113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  <c r="DH949" s="36"/>
      <c r="DI949" s="36"/>
    </row>
    <row r="950" spans="2:113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  <c r="DH950" s="36"/>
      <c r="DI950" s="36"/>
    </row>
    <row r="951" spans="2:113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  <c r="DH951" s="36"/>
      <c r="DI951" s="36"/>
    </row>
    <row r="952" spans="2:113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  <c r="DH952" s="36"/>
      <c r="DI952" s="36"/>
    </row>
    <row r="953" spans="2:113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  <c r="DH953" s="36"/>
      <c r="DI953" s="36"/>
    </row>
    <row r="954" spans="2:113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  <c r="DH954" s="36"/>
      <c r="DI954" s="36"/>
    </row>
    <row r="955" spans="2:113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  <c r="DH955" s="36"/>
      <c r="DI955" s="36"/>
    </row>
    <row r="956" spans="2:113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  <c r="DH956" s="36"/>
      <c r="DI956" s="36"/>
    </row>
    <row r="957" spans="2:113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  <c r="DH957" s="36"/>
      <c r="DI957" s="36"/>
    </row>
    <row r="958" spans="2:113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  <c r="DH958" s="36"/>
      <c r="DI958" s="36"/>
    </row>
    <row r="959" spans="2:113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  <c r="DH959" s="36"/>
      <c r="DI959" s="36"/>
    </row>
    <row r="960" spans="2:113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  <c r="DH960" s="36"/>
      <c r="DI960" s="36"/>
    </row>
    <row r="961" spans="2:113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  <c r="DH961" s="36"/>
      <c r="DI961" s="36"/>
    </row>
    <row r="962" spans="2:113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  <c r="DH962" s="36"/>
      <c r="DI962" s="36"/>
    </row>
    <row r="963" spans="2:113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  <c r="DH963" s="36"/>
      <c r="DI963" s="36"/>
    </row>
    <row r="964" spans="2:113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  <c r="DH964" s="36"/>
      <c r="DI964" s="36"/>
    </row>
    <row r="965" spans="2:113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  <c r="DH965" s="36"/>
      <c r="DI965" s="36"/>
    </row>
    <row r="966" spans="2:113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  <c r="DH966" s="36"/>
      <c r="DI966" s="36"/>
    </row>
    <row r="967" spans="2:113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  <c r="DH967" s="36"/>
      <c r="DI967" s="36"/>
    </row>
    <row r="968" spans="2:113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  <c r="DH968" s="36"/>
      <c r="DI968" s="36"/>
    </row>
    <row r="969" spans="2:113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  <c r="DH969" s="36"/>
      <c r="DI969" s="36"/>
    </row>
    <row r="970" spans="2:113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  <c r="DH970" s="36"/>
      <c r="DI970" s="36"/>
    </row>
    <row r="971" spans="2:113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  <c r="DH971" s="36"/>
      <c r="DI971" s="36"/>
    </row>
    <row r="972" spans="2:113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  <c r="DH972" s="36"/>
      <c r="DI972" s="36"/>
    </row>
    <row r="973" spans="2:113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  <c r="DH973" s="36"/>
      <c r="DI973" s="36"/>
    </row>
    <row r="974" spans="2:113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  <c r="DH974" s="36"/>
      <c r="DI974" s="36"/>
    </row>
    <row r="975" spans="2:113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  <c r="DH975" s="36"/>
      <c r="DI975" s="36"/>
    </row>
    <row r="976" spans="2:113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  <c r="DH976" s="36"/>
      <c r="DI976" s="36"/>
    </row>
    <row r="977" spans="2:113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  <c r="DH977" s="36"/>
      <c r="DI977" s="36"/>
    </row>
    <row r="978" spans="2:113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  <c r="DH978" s="36"/>
      <c r="DI978" s="36"/>
    </row>
    <row r="979" spans="2:113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  <c r="DH979" s="36"/>
      <c r="DI979" s="36"/>
    </row>
    <row r="980" spans="2:113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  <c r="DH980" s="36"/>
      <c r="DI980" s="36"/>
    </row>
    <row r="981" spans="2:113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  <c r="DH981" s="36"/>
      <c r="DI981" s="36"/>
    </row>
    <row r="982" spans="2:113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  <c r="DH982" s="36"/>
      <c r="DI982" s="36"/>
    </row>
    <row r="983" spans="2:113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  <c r="DH983" s="36"/>
      <c r="DI983" s="36"/>
    </row>
    <row r="984" spans="2:113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  <c r="DH984" s="36"/>
      <c r="DI984" s="36"/>
    </row>
    <row r="985" spans="2:113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  <c r="DH985" s="36"/>
      <c r="DI985" s="36"/>
    </row>
    <row r="986" spans="2:113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  <c r="DH986" s="36"/>
      <c r="DI986" s="36"/>
    </row>
    <row r="987" spans="2:113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  <c r="DH987" s="36"/>
      <c r="DI987" s="36"/>
    </row>
    <row r="988" spans="2:113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  <c r="DH988" s="36"/>
      <c r="DI988" s="36"/>
    </row>
    <row r="989" spans="2:113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  <c r="DH989" s="36"/>
      <c r="DI989" s="36"/>
    </row>
    <row r="990" spans="2:113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  <c r="DH990" s="36"/>
      <c r="DI990" s="36"/>
    </row>
    <row r="991" spans="2:113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  <c r="DH991" s="36"/>
      <c r="DI991" s="36"/>
    </row>
    <row r="992" spans="2:113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  <c r="DH992" s="36"/>
      <c r="DI992" s="36"/>
    </row>
    <row r="993" spans="2:113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  <c r="DH993" s="36"/>
      <c r="DI993" s="36"/>
    </row>
    <row r="994" spans="2:113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  <c r="DH994" s="36"/>
      <c r="DI994" s="36"/>
    </row>
    <row r="995" spans="2:113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  <c r="DH995" s="36"/>
      <c r="DI995" s="36"/>
    </row>
    <row r="996" spans="2:113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  <c r="DH996" s="36"/>
      <c r="DI996" s="36"/>
    </row>
    <row r="997" spans="2:113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  <c r="DH997" s="36"/>
      <c r="DI997" s="36"/>
    </row>
    <row r="998" spans="2:113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  <c r="DH998" s="36"/>
      <c r="DI998" s="36"/>
    </row>
    <row r="999" spans="2:113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  <c r="DH999" s="36"/>
      <c r="DI999" s="36"/>
    </row>
    <row r="1000" spans="2:113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  <c r="DH1000" s="36"/>
      <c r="DI1000" s="36"/>
    </row>
    <row r="1001" spans="2:113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  <c r="DH1001" s="36"/>
      <c r="DI1001" s="36"/>
    </row>
    <row r="1002" spans="2:113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  <c r="DH1002" s="36"/>
      <c r="DI1002" s="36"/>
    </row>
    <row r="1003" spans="2:113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  <c r="DH1003" s="36"/>
      <c r="DI1003" s="36"/>
    </row>
    <row r="1004" spans="2:113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  <c r="DH1004" s="36"/>
      <c r="DI1004" s="36"/>
    </row>
    <row r="1005" spans="2:113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  <c r="DH1005" s="36"/>
      <c r="DI1005" s="36"/>
    </row>
    <row r="1006" spans="2:113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  <c r="DH1006" s="36"/>
      <c r="DI1006" s="36"/>
    </row>
    <row r="1007" spans="2:113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  <c r="DH1007" s="36"/>
      <c r="DI1007" s="36"/>
    </row>
    <row r="1008" spans="2:113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  <c r="DH1008" s="36"/>
      <c r="DI1008" s="36"/>
    </row>
    <row r="1009" spans="2:113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  <c r="DH1009" s="36"/>
      <c r="DI1009" s="36"/>
    </row>
    <row r="1010" spans="2:113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  <c r="DH1010" s="36"/>
      <c r="DI1010" s="36"/>
    </row>
    <row r="1011" spans="2:113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  <c r="DH1011" s="36"/>
      <c r="DI1011" s="36"/>
    </row>
    <row r="1012" spans="2:113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  <c r="DH1012" s="36"/>
      <c r="DI1012" s="36"/>
    </row>
    <row r="1013" spans="2:113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  <c r="DH1013" s="36"/>
      <c r="DI1013" s="36"/>
    </row>
    <row r="1014" spans="2:113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  <c r="DH1014" s="36"/>
      <c r="DI1014" s="36"/>
    </row>
    <row r="1015" spans="2:113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  <c r="DH1015" s="36"/>
      <c r="DI1015" s="36"/>
    </row>
    <row r="1016" spans="2:113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  <c r="DH1016" s="36"/>
      <c r="DI1016" s="36"/>
    </row>
    <row r="1017" spans="2:113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  <c r="DH1017" s="36"/>
      <c r="DI1017" s="36"/>
    </row>
    <row r="1018" spans="2:113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  <c r="DH1018" s="36"/>
      <c r="DI1018" s="36"/>
    </row>
    <row r="1019" spans="2:113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  <c r="DH1019" s="36"/>
      <c r="DI1019" s="36"/>
    </row>
    <row r="1020" spans="2:113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  <c r="DH1020" s="36"/>
      <c r="DI1020" s="36"/>
    </row>
    <row r="1021" spans="2:113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  <c r="DH1021" s="36"/>
      <c r="DI1021" s="36"/>
    </row>
    <row r="1022" spans="2:113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  <c r="DH1022" s="36"/>
      <c r="DI1022" s="36"/>
    </row>
    <row r="1023" spans="2:113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  <c r="DH1023" s="36"/>
      <c r="DI1023" s="36"/>
    </row>
    <row r="1024" spans="2:113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  <c r="DH1024" s="36"/>
      <c r="DI1024" s="36"/>
    </row>
    <row r="1025" spans="2:113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  <c r="DH1025" s="36"/>
      <c r="DI1025" s="36"/>
    </row>
    <row r="1026" spans="2:113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  <c r="DH1026" s="36"/>
      <c r="DI1026" s="36"/>
    </row>
    <row r="1027" spans="2:113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  <c r="DH1027" s="36"/>
      <c r="DI1027" s="36"/>
    </row>
    <row r="1028" spans="2:113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  <c r="DH1028" s="36"/>
      <c r="DI1028" s="36"/>
    </row>
    <row r="1029" spans="2:113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  <c r="DH1029" s="36"/>
      <c r="DI1029" s="36"/>
    </row>
    <row r="1030" spans="2:113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  <c r="DH1030" s="36"/>
      <c r="DI1030" s="36"/>
    </row>
    <row r="1031" spans="2:113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  <c r="DH1031" s="36"/>
      <c r="DI1031" s="36"/>
    </row>
    <row r="1032" spans="2:113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  <c r="DH1032" s="36"/>
      <c r="DI1032" s="36"/>
    </row>
    <row r="1033" spans="2:113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  <c r="DH1033" s="36"/>
      <c r="DI1033" s="36"/>
    </row>
    <row r="1034" spans="2:113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  <c r="DH1034" s="36"/>
      <c r="DI1034" s="36"/>
    </row>
    <row r="1035" spans="2:113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  <c r="DH1035" s="36"/>
      <c r="DI1035" s="36"/>
    </row>
    <row r="1036" spans="2:113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  <c r="DH1036" s="36"/>
      <c r="DI1036" s="36"/>
    </row>
    <row r="1037" spans="2:113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  <c r="DH1037" s="36"/>
      <c r="DI1037" s="36"/>
    </row>
    <row r="1038" spans="2:113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  <c r="DH1038" s="36"/>
      <c r="DI1038" s="36"/>
    </row>
    <row r="1039" spans="2:113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  <c r="DH1039" s="36"/>
      <c r="DI1039" s="36"/>
    </row>
    <row r="1040" spans="2:113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  <c r="DH1040" s="36"/>
      <c r="DI1040" s="36"/>
    </row>
    <row r="1041" spans="2:113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  <c r="DH1041" s="36"/>
      <c r="DI1041" s="36"/>
    </row>
    <row r="1042" spans="2:113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  <c r="DH1042" s="36"/>
      <c r="DI1042" s="36"/>
    </row>
    <row r="1043" spans="2:113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  <c r="DH1043" s="36"/>
      <c r="DI1043" s="36"/>
    </row>
    <row r="1044" spans="2:113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  <c r="DH1044" s="36"/>
      <c r="DI1044" s="36"/>
    </row>
    <row r="1045" spans="2:113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  <c r="DH1045" s="36"/>
      <c r="DI1045" s="36"/>
    </row>
    <row r="1046" spans="2:113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  <c r="DH1046" s="36"/>
      <c r="DI1046" s="36"/>
    </row>
    <row r="1047" spans="2:113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  <c r="DH1047" s="36"/>
      <c r="DI1047" s="36"/>
    </row>
    <row r="1048" spans="2:113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  <c r="DH1048" s="36"/>
      <c r="DI1048" s="36"/>
    </row>
    <row r="1049" spans="2:113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  <c r="DH1049" s="36"/>
      <c r="DI1049" s="36"/>
    </row>
    <row r="1050" spans="2:113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  <c r="DH1050" s="36"/>
      <c r="DI1050" s="36"/>
    </row>
    <row r="1051" spans="2:113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  <c r="DH1051" s="36"/>
      <c r="DI1051" s="36"/>
    </row>
    <row r="1052" spans="2:113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  <c r="DH1052" s="36"/>
      <c r="DI1052" s="36"/>
    </row>
    <row r="1053" spans="2:113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  <c r="DH1053" s="36"/>
      <c r="DI1053" s="36"/>
    </row>
    <row r="1054" spans="2:113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  <c r="DH1054" s="36"/>
      <c r="DI1054" s="36"/>
    </row>
    <row r="1055" spans="2:113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  <c r="DH1055" s="36"/>
      <c r="DI1055" s="36"/>
    </row>
    <row r="1056" spans="2:113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  <c r="DH1056" s="36"/>
      <c r="DI1056" s="36"/>
    </row>
    <row r="1057" spans="2:113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  <c r="DH1057" s="36"/>
      <c r="DI1057" s="36"/>
    </row>
    <row r="1058" spans="2:113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  <c r="DH1058" s="36"/>
      <c r="DI1058" s="36"/>
    </row>
    <row r="1059" spans="2:113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  <c r="DH1059" s="36"/>
      <c r="DI1059" s="36"/>
    </row>
    <row r="1060" spans="2:113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  <c r="DH1060" s="36"/>
      <c r="DI1060" s="36"/>
    </row>
    <row r="1061" spans="2:113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  <c r="DH1061" s="36"/>
      <c r="DI1061" s="36"/>
    </row>
    <row r="1062" spans="2:113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  <c r="DH1062" s="36"/>
      <c r="DI1062" s="36"/>
    </row>
    <row r="1063" spans="2:113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  <c r="DH1063" s="36"/>
      <c r="DI1063" s="36"/>
    </row>
    <row r="1064" spans="2:113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  <c r="DH1064" s="36"/>
      <c r="DI1064" s="36"/>
    </row>
    <row r="1065" spans="2:113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  <c r="DH1065" s="36"/>
      <c r="DI1065" s="36"/>
    </row>
    <row r="1066" spans="2:113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  <c r="DH1066" s="36"/>
      <c r="DI1066" s="36"/>
    </row>
    <row r="1067" spans="2:113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  <c r="DH1067" s="36"/>
      <c r="DI1067" s="36"/>
    </row>
    <row r="1068" spans="2:113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  <c r="DH1068" s="36"/>
      <c r="DI1068" s="36"/>
    </row>
    <row r="1069" spans="2:113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  <c r="DH1069" s="36"/>
      <c r="DI1069" s="36"/>
    </row>
    <row r="1070" spans="2:113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  <c r="DH1070" s="36"/>
      <c r="DI1070" s="36"/>
    </row>
    <row r="1071" spans="2:113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  <c r="DH1071" s="36"/>
      <c r="DI1071" s="36"/>
    </row>
    <row r="1072" spans="2:113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  <c r="DH1072" s="36"/>
      <c r="DI1072" s="36"/>
    </row>
    <row r="1073" spans="2:113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  <c r="DH1073" s="36"/>
      <c r="DI1073" s="36"/>
    </row>
    <row r="1074" spans="2:113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  <c r="DH1074" s="36"/>
      <c r="DI1074" s="36"/>
    </row>
    <row r="1075" spans="2:113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  <c r="DH1075" s="36"/>
      <c r="DI1075" s="36"/>
    </row>
    <row r="1076" spans="2:113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  <c r="DH1076" s="36"/>
      <c r="DI1076" s="36"/>
    </row>
    <row r="1077" spans="2:113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  <c r="DH1077" s="36"/>
      <c r="DI1077" s="36"/>
    </row>
    <row r="1078" spans="2:113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  <c r="DH1078" s="36"/>
      <c r="DI1078" s="36"/>
    </row>
    <row r="1079" spans="2:113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  <c r="DH1079" s="36"/>
      <c r="DI1079" s="36"/>
    </row>
    <row r="1080" spans="2:113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  <c r="DH1080" s="36"/>
      <c r="DI1080" s="36"/>
    </row>
    <row r="1081" spans="2:113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  <c r="DH1081" s="36"/>
      <c r="DI1081" s="36"/>
    </row>
    <row r="1082" spans="2:113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  <c r="DH1082" s="36"/>
      <c r="DI1082" s="36"/>
    </row>
    <row r="1083" spans="2:113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  <c r="DH1083" s="36"/>
      <c r="DI1083" s="36"/>
    </row>
    <row r="1084" spans="2:113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  <c r="DH1084" s="36"/>
      <c r="DI1084" s="36"/>
    </row>
    <row r="1085" spans="2:113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  <c r="DH1085" s="36"/>
      <c r="DI1085" s="36"/>
    </row>
    <row r="1086" spans="2:113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  <c r="DH1086" s="36"/>
      <c r="DI1086" s="36"/>
    </row>
    <row r="1087" spans="2:113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  <c r="DH1087" s="36"/>
      <c r="DI1087" s="36"/>
    </row>
    <row r="1088" spans="2:113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  <c r="DH1088" s="36"/>
      <c r="DI1088" s="36"/>
    </row>
    <row r="1089" spans="2:113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  <c r="DH1089" s="36"/>
      <c r="DI1089" s="36"/>
    </row>
    <row r="1090" spans="2:113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  <c r="DH1090" s="36"/>
      <c r="DI1090" s="36"/>
    </row>
    <row r="1091" spans="2:113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  <c r="DH1091" s="36"/>
      <c r="DI1091" s="36"/>
    </row>
    <row r="1092" spans="2:113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  <c r="DH1092" s="36"/>
      <c r="DI1092" s="36"/>
    </row>
    <row r="1093" spans="2:113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  <c r="DH1093" s="36"/>
      <c r="DI1093" s="36"/>
    </row>
    <row r="1094" spans="2:113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  <c r="DH1094" s="36"/>
      <c r="DI1094" s="36"/>
    </row>
    <row r="1095" spans="2:113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  <c r="DH1095" s="36"/>
      <c r="DI1095" s="36"/>
    </row>
    <row r="1096" spans="2:113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  <c r="DH1096" s="36"/>
      <c r="DI1096" s="36"/>
    </row>
    <row r="1097" spans="2:113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  <c r="DH1097" s="36"/>
      <c r="DI1097" s="36"/>
    </row>
    <row r="1098" spans="2:113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  <c r="DH1098" s="36"/>
      <c r="DI1098" s="36"/>
    </row>
    <row r="1099" spans="2:113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  <c r="DH1099" s="36"/>
      <c r="DI1099" s="36"/>
    </row>
    <row r="1100" spans="2:113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  <c r="DH1100" s="36"/>
      <c r="DI1100" s="36"/>
    </row>
    <row r="1101" spans="2:113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  <c r="DH1101" s="36"/>
      <c r="DI1101" s="36"/>
    </row>
    <row r="1102" spans="2:113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  <c r="DH1102" s="36"/>
      <c r="DI1102" s="36"/>
    </row>
    <row r="1103" spans="2:113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  <c r="DH1103" s="36"/>
      <c r="DI1103" s="36"/>
    </row>
    <row r="1104" spans="2:113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  <c r="DH1104" s="36"/>
      <c r="DI1104" s="36"/>
    </row>
    <row r="1105" spans="2:113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  <c r="DH1105" s="36"/>
      <c r="DI1105" s="36"/>
    </row>
    <row r="1106" spans="2:113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  <c r="DH1106" s="36"/>
      <c r="DI1106" s="36"/>
    </row>
    <row r="1107" spans="2:113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  <c r="DH1107" s="36"/>
      <c r="DI1107" s="36"/>
    </row>
    <row r="1108" spans="2:113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  <c r="DH1108" s="36"/>
      <c r="DI1108" s="36"/>
    </row>
    <row r="1109" spans="2:113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  <c r="DH1109" s="36"/>
      <c r="DI1109" s="36"/>
    </row>
    <row r="1110" spans="2:113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  <c r="DH1110" s="36"/>
      <c r="DI1110" s="36"/>
    </row>
    <row r="1111" spans="2:113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  <c r="DH1111" s="36"/>
      <c r="DI1111" s="36"/>
    </row>
    <row r="1112" spans="2:113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  <c r="DH1112" s="36"/>
      <c r="DI1112" s="36"/>
    </row>
    <row r="1113" spans="2:113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  <c r="DH1113" s="36"/>
      <c r="DI1113" s="36"/>
    </row>
    <row r="1114" spans="2:113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  <c r="DH1114" s="36"/>
      <c r="DI1114" s="36"/>
    </row>
    <row r="1115" spans="2:113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  <c r="DH1115" s="36"/>
      <c r="DI1115" s="36"/>
    </row>
    <row r="1116" spans="2:113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  <c r="DH1116" s="36"/>
      <c r="DI1116" s="36"/>
    </row>
    <row r="1117" spans="2:113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  <c r="DH1117" s="36"/>
      <c r="DI1117" s="36"/>
    </row>
    <row r="1118" spans="2:113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  <c r="DH1118" s="36"/>
      <c r="DI1118" s="36"/>
    </row>
    <row r="1119" spans="2:113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  <c r="DH1119" s="36"/>
      <c r="DI1119" s="36"/>
    </row>
    <row r="1120" spans="2:113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  <c r="DH1120" s="36"/>
      <c r="DI1120" s="36"/>
    </row>
    <row r="1121" spans="2:113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  <c r="DH1121" s="36"/>
      <c r="DI1121" s="36"/>
    </row>
    <row r="1122" spans="2:113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  <c r="DH1122" s="36"/>
      <c r="DI1122" s="36"/>
    </row>
    <row r="1123" spans="2:113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  <c r="DH1123" s="36"/>
      <c r="DI1123" s="36"/>
    </row>
    <row r="1124" spans="2:113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  <c r="DH1124" s="36"/>
      <c r="DI1124" s="36"/>
    </row>
    <row r="1125" spans="2:113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  <c r="DH1125" s="36"/>
      <c r="DI1125" s="36"/>
    </row>
    <row r="1126" spans="2:113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  <c r="DH1126" s="36"/>
      <c r="DI1126" s="36"/>
    </row>
    <row r="1127" spans="2:113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  <c r="DH1127" s="36"/>
      <c r="DI1127" s="36"/>
    </row>
    <row r="1128" spans="2:113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  <c r="DH1128" s="36"/>
      <c r="DI1128" s="36"/>
    </row>
    <row r="1129" spans="2:113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  <c r="DH1129" s="36"/>
      <c r="DI1129" s="36"/>
    </row>
    <row r="1130" spans="2:113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  <c r="DH1130" s="36"/>
      <c r="DI1130" s="36"/>
    </row>
    <row r="1131" spans="2:113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  <c r="DH1131" s="36"/>
      <c r="DI1131" s="36"/>
    </row>
    <row r="1132" spans="2:113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  <c r="DH1132" s="36"/>
      <c r="DI1132" s="36"/>
    </row>
    <row r="1133" spans="2:113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  <c r="DH1133" s="36"/>
      <c r="DI1133" s="36"/>
    </row>
    <row r="1134" spans="2:113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  <c r="DH1134" s="36"/>
      <c r="DI1134" s="36"/>
    </row>
    <row r="1135" spans="2:113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  <c r="DH1135" s="36"/>
      <c r="DI1135" s="36"/>
    </row>
    <row r="1136" spans="2:113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  <c r="DH1136" s="36"/>
      <c r="DI1136" s="36"/>
    </row>
    <row r="1137" spans="2:113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  <c r="DH1137" s="36"/>
      <c r="DI1137" s="36"/>
    </row>
    <row r="1138" spans="2:113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  <c r="DH1138" s="36"/>
      <c r="DI1138" s="36"/>
    </row>
    <row r="1139" spans="2:113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  <c r="DH1139" s="36"/>
      <c r="DI1139" s="36"/>
    </row>
    <row r="1140" spans="2:113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  <c r="DH1140" s="36"/>
      <c r="DI1140" s="36"/>
    </row>
    <row r="1141" spans="2:113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  <c r="DH1141" s="36"/>
      <c r="DI1141" s="36"/>
    </row>
    <row r="1142" spans="2:113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  <c r="DH1142" s="36"/>
      <c r="DI1142" s="36"/>
    </row>
    <row r="1143" spans="2:113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  <c r="DH1143" s="36"/>
      <c r="DI1143" s="36"/>
    </row>
    <row r="1144" spans="2:113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  <c r="DH1144" s="36"/>
      <c r="DI1144" s="36"/>
    </row>
    <row r="1145" spans="2:113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  <c r="DH1145" s="36"/>
      <c r="DI1145" s="36"/>
    </row>
    <row r="1146" spans="2:113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  <c r="DH1146" s="36"/>
      <c r="DI1146" s="36"/>
    </row>
    <row r="1147" spans="2:113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  <c r="DH1147" s="36"/>
      <c r="DI1147" s="36"/>
    </row>
    <row r="1148" spans="2:113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  <c r="DH1148" s="36"/>
      <c r="DI1148" s="36"/>
    </row>
    <row r="1149" spans="2:113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  <c r="DH1149" s="36"/>
      <c r="DI1149" s="36"/>
    </row>
    <row r="1150" spans="2:113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  <c r="DH1150" s="36"/>
      <c r="DI1150" s="36"/>
    </row>
    <row r="1151" spans="2:113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  <c r="DH1151" s="36"/>
      <c r="DI1151" s="36"/>
    </row>
    <row r="1152" spans="2:113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  <c r="DH1152" s="36"/>
      <c r="DI1152" s="36"/>
    </row>
    <row r="1153" spans="2:113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  <c r="DH1153" s="36"/>
      <c r="DI1153" s="36"/>
    </row>
    <row r="1154" spans="2:113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  <c r="DH1154" s="36"/>
      <c r="DI1154" s="36"/>
    </row>
    <row r="1155" spans="2:113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  <c r="DH1155" s="36"/>
      <c r="DI1155" s="36"/>
    </row>
    <row r="1156" spans="2:113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  <c r="DH1156" s="36"/>
      <c r="DI1156" s="36"/>
    </row>
    <row r="1157" spans="2:113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  <c r="DH1157" s="36"/>
      <c r="DI1157" s="36"/>
    </row>
    <row r="1158" spans="2:113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  <c r="DH1158" s="36"/>
      <c r="DI1158" s="36"/>
    </row>
    <row r="1159" spans="2:113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  <c r="DH1159" s="36"/>
      <c r="DI1159" s="36"/>
    </row>
    <row r="1160" spans="2:113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  <c r="DH1160" s="36"/>
      <c r="DI1160" s="36"/>
    </row>
    <row r="1161" spans="2:113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  <c r="DH1161" s="36"/>
      <c r="DI1161" s="36"/>
    </row>
    <row r="1162" spans="2:113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  <c r="DH1162" s="36"/>
      <c r="DI1162" s="36"/>
    </row>
    <row r="1163" spans="2:113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  <c r="DH1163" s="36"/>
      <c r="DI1163" s="36"/>
    </row>
    <row r="1164" spans="2:113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  <c r="DH1164" s="36"/>
      <c r="DI1164" s="36"/>
    </row>
    <row r="1165" spans="2:113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  <c r="DH1165" s="36"/>
      <c r="DI1165" s="36"/>
    </row>
    <row r="1166" spans="2:113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  <c r="DH1166" s="36"/>
      <c r="DI1166" s="36"/>
    </row>
    <row r="1167" spans="2:113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  <c r="DH1167" s="36"/>
      <c r="DI1167" s="36"/>
    </row>
    <row r="1168" spans="2:113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  <c r="DH1168" s="36"/>
      <c r="DI1168" s="36"/>
    </row>
    <row r="1169" spans="2:113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  <c r="DH1169" s="36"/>
      <c r="DI1169" s="36"/>
    </row>
    <row r="1170" spans="2:113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  <c r="DH1170" s="36"/>
      <c r="DI1170" s="36"/>
    </row>
    <row r="1171" spans="2:113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  <c r="DH1171" s="36"/>
      <c r="DI1171" s="36"/>
    </row>
    <row r="1172" spans="2:113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  <c r="DH1172" s="36"/>
      <c r="DI1172" s="36"/>
    </row>
    <row r="1173" spans="2:113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  <c r="DH1173" s="36"/>
      <c r="DI1173" s="36"/>
    </row>
    <row r="1174" spans="2:113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  <c r="DH1174" s="36"/>
      <c r="DI1174" s="36"/>
    </row>
    <row r="1175" spans="2:113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  <c r="DH1175" s="36"/>
      <c r="DI1175" s="36"/>
    </row>
    <row r="1176" spans="2:113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  <c r="DH1176" s="36"/>
      <c r="DI1176" s="36"/>
    </row>
    <row r="1177" spans="2:113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  <c r="DH1177" s="36"/>
      <c r="DI1177" s="36"/>
    </row>
    <row r="1178" spans="2:113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  <c r="DH1178" s="36"/>
      <c r="DI1178" s="36"/>
    </row>
    <row r="1179" spans="2:113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  <c r="DH1179" s="36"/>
      <c r="DI1179" s="36"/>
    </row>
    <row r="1180" spans="2:113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  <c r="DH1180" s="36"/>
      <c r="DI1180" s="36"/>
    </row>
    <row r="1181" spans="2:113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  <c r="DH1181" s="36"/>
      <c r="DI1181" s="36"/>
    </row>
    <row r="1182" spans="2:113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  <c r="DH1182" s="36"/>
      <c r="DI1182" s="36"/>
    </row>
    <row r="1183" spans="2:113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  <c r="DH1183" s="36"/>
      <c r="DI1183" s="36"/>
    </row>
    <row r="1184" spans="2:113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  <c r="DH1184" s="36"/>
      <c r="DI1184" s="36"/>
    </row>
    <row r="1185" spans="2:113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  <c r="DH1185" s="36"/>
      <c r="DI1185" s="36"/>
    </row>
    <row r="1186" spans="2:113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  <c r="DH1186" s="36"/>
      <c r="DI1186" s="36"/>
    </row>
    <row r="1187" spans="2:113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  <c r="DH1187" s="36"/>
      <c r="DI1187" s="36"/>
    </row>
    <row r="1188" spans="2:113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  <c r="DH1188" s="36"/>
      <c r="DI1188" s="36"/>
    </row>
    <row r="1189" spans="2:113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  <c r="DH1189" s="36"/>
      <c r="DI1189" s="36"/>
    </row>
    <row r="1190" spans="2:113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  <c r="DH1190" s="36"/>
      <c r="DI1190" s="36"/>
    </row>
    <row r="1191" spans="2:113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  <c r="DH1191" s="36"/>
      <c r="DI1191" s="36"/>
    </row>
    <row r="1192" spans="2:113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  <c r="DH1192" s="36"/>
      <c r="DI1192" s="36"/>
    </row>
    <row r="1193" spans="2:113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  <c r="DH1193" s="36"/>
      <c r="DI1193" s="36"/>
    </row>
    <row r="1194" spans="2:113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  <c r="DH1194" s="36"/>
      <c r="DI1194" s="36"/>
    </row>
    <row r="1195" spans="2:113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  <c r="DH1195" s="36"/>
      <c r="DI1195" s="36"/>
    </row>
    <row r="1196" spans="2:113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  <c r="DH1196" s="36"/>
      <c r="DI1196" s="36"/>
    </row>
    <row r="1197" spans="2:113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  <c r="DH1197" s="36"/>
      <c r="DI1197" s="36"/>
    </row>
    <row r="1198" spans="2:113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  <c r="DH1198" s="36"/>
      <c r="DI1198" s="36"/>
    </row>
    <row r="1199" spans="2:113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  <c r="DH1199" s="36"/>
      <c r="DI1199" s="36"/>
    </row>
    <row r="1200" spans="2:113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  <c r="DH1200" s="36"/>
      <c r="DI1200" s="36"/>
    </row>
    <row r="1201" spans="2:113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  <c r="DH1201" s="36"/>
      <c r="DI1201" s="36"/>
    </row>
    <row r="1202" spans="2:113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  <c r="DH1202" s="36"/>
      <c r="DI1202" s="36"/>
    </row>
    <row r="1203" spans="2:113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  <c r="DH1203" s="36"/>
      <c r="DI1203" s="36"/>
    </row>
    <row r="1204" spans="2:113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  <c r="DH1204" s="36"/>
      <c r="DI1204" s="36"/>
    </row>
    <row r="1205" spans="2:113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  <c r="DH1205" s="36"/>
      <c r="DI1205" s="36"/>
    </row>
    <row r="1206" spans="2:113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  <c r="DH1206" s="36"/>
      <c r="DI1206" s="36"/>
    </row>
    <row r="1207" spans="2:113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  <c r="DH1207" s="36"/>
      <c r="DI1207" s="36"/>
    </row>
    <row r="1208" spans="2:113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  <c r="DH1208" s="36"/>
      <c r="DI1208" s="36"/>
    </row>
    <row r="1209" spans="2:113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  <c r="DH1209" s="36"/>
      <c r="DI1209" s="36"/>
    </row>
    <row r="1210" spans="2:113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  <c r="DH1210" s="36"/>
      <c r="DI1210" s="36"/>
    </row>
    <row r="1211" spans="2:113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  <c r="DH1211" s="36"/>
      <c r="DI1211" s="36"/>
    </row>
    <row r="1212" spans="2:113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  <c r="DH1212" s="36"/>
      <c r="DI1212" s="36"/>
    </row>
    <row r="1213" spans="2:113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  <c r="DH1213" s="36"/>
      <c r="DI1213" s="36"/>
    </row>
    <row r="1214" spans="2:113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  <c r="DH1214" s="36"/>
      <c r="DI1214" s="36"/>
    </row>
    <row r="1215" spans="2:113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  <c r="DH1215" s="36"/>
      <c r="DI1215" s="36"/>
    </row>
    <row r="1216" spans="2:113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  <c r="DH1216" s="36"/>
      <c r="DI1216" s="36"/>
    </row>
    <row r="1217" spans="2:113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  <c r="DH1217" s="36"/>
      <c r="DI1217" s="36"/>
    </row>
    <row r="1218" spans="2:113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  <c r="DH1218" s="36"/>
      <c r="DI1218" s="36"/>
    </row>
    <row r="1219" spans="2:113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  <c r="DH1219" s="36"/>
      <c r="DI1219" s="36"/>
    </row>
    <row r="1220" spans="2:113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  <c r="DH1220" s="36"/>
      <c r="DI1220" s="36"/>
    </row>
    <row r="1221" spans="2:113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  <c r="DH1221" s="36"/>
      <c r="DI1221" s="36"/>
    </row>
    <row r="1222" spans="2:113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  <c r="DH1222" s="36"/>
      <c r="DI1222" s="36"/>
    </row>
    <row r="1223" spans="2:113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  <c r="DH1223" s="36"/>
      <c r="DI1223" s="36"/>
    </row>
    <row r="1224" spans="2:113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  <c r="DH1224" s="36"/>
      <c r="DI1224" s="36"/>
    </row>
    <row r="1225" spans="2:113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  <c r="DH1225" s="36"/>
      <c r="DI1225" s="36"/>
    </row>
    <row r="1226" spans="2:113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  <c r="DH1226" s="36"/>
      <c r="DI1226" s="36"/>
    </row>
    <row r="1227" spans="2:113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  <c r="DH1227" s="36"/>
      <c r="DI1227" s="36"/>
    </row>
    <row r="1228" spans="2:113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  <c r="DH1228" s="36"/>
      <c r="DI1228" s="36"/>
    </row>
    <row r="1229" spans="2:113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  <c r="DH1229" s="36"/>
      <c r="DI1229" s="36"/>
    </row>
    <row r="1230" spans="2:113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  <c r="DH1230" s="36"/>
      <c r="DI1230" s="36"/>
    </row>
    <row r="1231" spans="2:113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  <c r="DH1231" s="36"/>
      <c r="DI1231" s="36"/>
    </row>
    <row r="1232" spans="2:113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  <c r="DH1232" s="36"/>
      <c r="DI1232" s="36"/>
    </row>
    <row r="1233" spans="2:113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  <c r="DH1233" s="36"/>
      <c r="DI1233" s="36"/>
    </row>
    <row r="1234" spans="2:113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  <c r="DH1234" s="36"/>
      <c r="DI1234" s="36"/>
    </row>
    <row r="1235" spans="2:113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  <c r="DH1235" s="36"/>
      <c r="DI1235" s="36"/>
    </row>
    <row r="1236" spans="2:113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  <c r="DH1236" s="36"/>
      <c r="DI1236" s="36"/>
    </row>
    <row r="1237" spans="2:113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  <c r="DH1237" s="36"/>
      <c r="DI1237" s="36"/>
    </row>
    <row r="1238" spans="2:113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  <c r="DH1238" s="36"/>
      <c r="DI1238" s="36"/>
    </row>
    <row r="1239" spans="2:113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  <c r="DH1239" s="36"/>
      <c r="DI1239" s="36"/>
    </row>
    <row r="1240" spans="2:113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  <c r="DH1240" s="36"/>
      <c r="DI1240" s="36"/>
    </row>
    <row r="1241" spans="2:113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  <c r="DH1241" s="36"/>
      <c r="DI1241" s="36"/>
    </row>
    <row r="1242" spans="2:113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  <c r="DH1242" s="36"/>
      <c r="DI1242" s="36"/>
    </row>
    <row r="1243" spans="2:113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  <c r="DH1243" s="36"/>
      <c r="DI1243" s="36"/>
    </row>
    <row r="1244" spans="2:113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  <c r="DH1244" s="36"/>
      <c r="DI1244" s="36"/>
    </row>
    <row r="1245" spans="2:113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  <c r="DH1245" s="36"/>
      <c r="DI1245" s="36"/>
    </row>
    <row r="1246" spans="2:113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  <c r="DH1246" s="36"/>
      <c r="DI1246" s="36"/>
    </row>
    <row r="1247" spans="2:113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  <c r="DH1247" s="36"/>
      <c r="DI1247" s="36"/>
    </row>
    <row r="1248" spans="2:113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  <c r="DH1248" s="36"/>
      <c r="DI1248" s="36"/>
    </row>
    <row r="1249" spans="2:113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  <c r="DH1249" s="36"/>
      <c r="DI1249" s="36"/>
    </row>
    <row r="1250" spans="2:113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  <c r="DH1250" s="36"/>
      <c r="DI1250" s="36"/>
    </row>
    <row r="1251" spans="2:113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  <c r="DH1251" s="36"/>
      <c r="DI1251" s="36"/>
    </row>
    <row r="1252" spans="2:113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  <c r="DH1252" s="36"/>
      <c r="DI1252" s="36"/>
    </row>
    <row r="1253" spans="2:113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  <c r="DH1253" s="36"/>
      <c r="DI1253" s="36"/>
    </row>
    <row r="1254" spans="2:113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  <c r="DH1254" s="36"/>
      <c r="DI1254" s="36"/>
    </row>
    <row r="1255" spans="2:113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  <c r="DH1255" s="36"/>
      <c r="DI1255" s="36"/>
    </row>
    <row r="1256" spans="2:113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  <c r="DH1256" s="36"/>
      <c r="DI1256" s="36"/>
    </row>
    <row r="1257" spans="2:113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  <c r="DH1257" s="36"/>
      <c r="DI1257" s="36"/>
    </row>
    <row r="1258" spans="2:113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  <c r="DH1258" s="36"/>
      <c r="DI1258" s="36"/>
    </row>
    <row r="1259" spans="2:113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  <c r="DH1259" s="36"/>
      <c r="DI1259" s="36"/>
    </row>
    <row r="1260" spans="2:113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  <c r="DH1260" s="36"/>
      <c r="DI1260" s="36"/>
    </row>
    <row r="1261" spans="2:113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  <c r="DH1261" s="36"/>
      <c r="DI1261" s="36"/>
    </row>
    <row r="1262" spans="2:113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  <c r="DH1262" s="36"/>
      <c r="DI1262" s="36"/>
    </row>
    <row r="1263" spans="2:113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  <c r="DH1263" s="36"/>
      <c r="DI1263" s="36"/>
    </row>
    <row r="1264" spans="2:113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  <c r="DH1264" s="36"/>
      <c r="DI1264" s="36"/>
    </row>
    <row r="1265" spans="2:113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  <c r="DH1265" s="36"/>
      <c r="DI1265" s="36"/>
    </row>
    <row r="1266" spans="2:113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  <c r="DH1266" s="36"/>
      <c r="DI1266" s="36"/>
    </row>
    <row r="1267" spans="2:113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  <c r="DH1267" s="36"/>
      <c r="DI1267" s="36"/>
    </row>
    <row r="1268" spans="2:113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  <c r="DH1268" s="36"/>
      <c r="DI1268" s="36"/>
    </row>
    <row r="1269" spans="2:113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  <c r="DH1269" s="36"/>
      <c r="DI1269" s="36"/>
    </row>
    <row r="1270" spans="2:113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  <c r="DH1270" s="36"/>
      <c r="DI1270" s="36"/>
    </row>
    <row r="1271" spans="2:113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  <c r="DH1271" s="36"/>
      <c r="DI1271" s="36"/>
    </row>
    <row r="1272" spans="2:113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  <c r="DH1272" s="36"/>
      <c r="DI1272" s="36"/>
    </row>
    <row r="1273" spans="2:113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  <c r="DH1273" s="36"/>
      <c r="DI1273" s="36"/>
    </row>
    <row r="1274" spans="2:113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  <c r="DH1274" s="36"/>
      <c r="DI1274" s="36"/>
    </row>
    <row r="1275" spans="2:113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  <c r="DH1275" s="36"/>
      <c r="DI1275" s="36"/>
    </row>
    <row r="1276" spans="2:113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  <c r="DH1276" s="36"/>
      <c r="DI1276" s="36"/>
    </row>
    <row r="1277" spans="2:113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  <c r="DH1277" s="36"/>
      <c r="DI1277" s="36"/>
    </row>
    <row r="1278" spans="2:113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  <c r="DH1278" s="36"/>
      <c r="DI1278" s="36"/>
    </row>
    <row r="1279" spans="2:113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  <c r="DH1279" s="36"/>
      <c r="DI1279" s="36"/>
    </row>
    <row r="1280" spans="2:113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  <c r="DH1280" s="36"/>
      <c r="DI1280" s="36"/>
    </row>
    <row r="1281" spans="2:113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  <c r="DH1281" s="36"/>
      <c r="DI1281" s="36"/>
    </row>
    <row r="1282" spans="2:113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  <c r="DH1282" s="36"/>
      <c r="DI1282" s="36"/>
    </row>
    <row r="1283" spans="2:113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  <c r="DH1283" s="36"/>
      <c r="DI1283" s="36"/>
    </row>
    <row r="1284" spans="2:113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  <c r="DH1284" s="36"/>
      <c r="DI1284" s="36"/>
    </row>
    <row r="1285" spans="2:113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  <c r="DH1285" s="36"/>
      <c r="DI1285" s="36"/>
    </row>
    <row r="1286" spans="2:113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  <c r="DH1286" s="36"/>
      <c r="DI1286" s="36"/>
    </row>
    <row r="1287" spans="2:113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  <c r="DH1287" s="36"/>
      <c r="DI1287" s="36"/>
    </row>
    <row r="1288" spans="2:113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  <c r="DH1288" s="36"/>
      <c r="DI1288" s="36"/>
    </row>
    <row r="1289" spans="2:113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  <c r="DH1289" s="36"/>
      <c r="DI1289" s="36"/>
    </row>
    <row r="1290" spans="2:113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  <c r="DH1290" s="36"/>
      <c r="DI1290" s="36"/>
    </row>
    <row r="1291" spans="2:113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  <c r="DH1291" s="36"/>
      <c r="DI1291" s="36"/>
    </row>
    <row r="1292" spans="2:113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  <c r="DH1292" s="36"/>
      <c r="DI1292" s="36"/>
    </row>
    <row r="1293" spans="2:113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  <c r="DH1293" s="36"/>
      <c r="DI1293" s="36"/>
    </row>
    <row r="1294" spans="2:113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  <c r="DH1294" s="36"/>
      <c r="DI1294" s="36"/>
    </row>
    <row r="1295" spans="2:113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  <c r="DH1295" s="36"/>
      <c r="DI1295" s="36"/>
    </row>
    <row r="1296" spans="2:113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  <c r="DH1296" s="36"/>
      <c r="DI1296" s="36"/>
    </row>
    <row r="1297" spans="2:113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  <c r="DH1297" s="36"/>
      <c r="DI1297" s="36"/>
    </row>
    <row r="1298" spans="2:113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  <c r="DH1298" s="36"/>
      <c r="DI1298" s="36"/>
    </row>
    <row r="1299" spans="2:113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  <c r="DH1299" s="36"/>
      <c r="DI1299" s="36"/>
    </row>
    <row r="1300" spans="2:113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  <c r="DH1300" s="36"/>
      <c r="DI1300" s="36"/>
    </row>
    <row r="1301" spans="2:113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  <c r="DH1301" s="36"/>
      <c r="DI1301" s="36"/>
    </row>
    <row r="1302" spans="2:113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  <c r="DH1302" s="36"/>
      <c r="DI1302" s="36"/>
    </row>
    <row r="1303" spans="2:113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  <c r="DH1303" s="36"/>
      <c r="DI1303" s="36"/>
    </row>
    <row r="1304" spans="2:113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  <c r="DH1304" s="36"/>
      <c r="DI1304" s="36"/>
    </row>
    <row r="1305" spans="2:113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  <c r="DH1305" s="36"/>
      <c r="DI1305" s="36"/>
    </row>
    <row r="1306" spans="2:113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  <c r="DH1306" s="36"/>
      <c r="DI1306" s="36"/>
    </row>
    <row r="1307" spans="2:113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  <c r="DH1307" s="36"/>
      <c r="DI1307" s="36"/>
    </row>
    <row r="1308" spans="2:113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  <c r="DH1308" s="36"/>
      <c r="DI1308" s="36"/>
    </row>
    <row r="1309" spans="2:113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  <c r="DH1309" s="36"/>
      <c r="DI1309" s="36"/>
    </row>
    <row r="1310" spans="2:113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  <c r="DH1310" s="36"/>
      <c r="DI1310" s="36"/>
    </row>
    <row r="1311" spans="2:113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  <c r="DH1311" s="36"/>
      <c r="DI1311" s="36"/>
    </row>
    <row r="1312" spans="2:113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  <c r="DH1312" s="36"/>
      <c r="DI1312" s="36"/>
    </row>
    <row r="1313" spans="2:113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  <c r="DH1313" s="36"/>
      <c r="DI1313" s="36"/>
    </row>
    <row r="1314" spans="2:113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  <c r="DH1314" s="36"/>
      <c r="DI1314" s="36"/>
    </row>
    <row r="1315" spans="2:113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  <c r="DH1315" s="36"/>
      <c r="DI1315" s="36"/>
    </row>
    <row r="1316" spans="2:113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  <c r="DH1316" s="36"/>
      <c r="DI1316" s="36"/>
    </row>
    <row r="1317" spans="2:113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  <c r="DH1317" s="36"/>
      <c r="DI1317" s="36"/>
    </row>
    <row r="1318" spans="2:113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  <c r="DH1318" s="36"/>
      <c r="DI1318" s="36"/>
    </row>
    <row r="1319" spans="2:113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  <c r="DH1319" s="36"/>
      <c r="DI1319" s="36"/>
    </row>
    <row r="1320" spans="2:113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  <c r="DH1320" s="36"/>
      <c r="DI1320" s="36"/>
    </row>
    <row r="1321" spans="2:113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  <c r="DH1321" s="36"/>
      <c r="DI1321" s="36"/>
    </row>
    <row r="1322" spans="2:113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  <c r="DH1322" s="36"/>
      <c r="DI1322" s="36"/>
    </row>
    <row r="1323" spans="2:113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  <c r="DH1323" s="36"/>
      <c r="DI1323" s="36"/>
    </row>
    <row r="1324" spans="2:113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  <c r="DH1324" s="36"/>
      <c r="DI1324" s="36"/>
    </row>
    <row r="1325" spans="2:113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  <c r="DH1325" s="36"/>
      <c r="DI1325" s="36"/>
    </row>
    <row r="1326" spans="2:113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  <c r="DH1326" s="36"/>
      <c r="DI1326" s="36"/>
    </row>
    <row r="1327" spans="2:113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  <c r="DH1327" s="36"/>
      <c r="DI1327" s="36"/>
    </row>
    <row r="1328" spans="2:113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  <c r="DH1328" s="36"/>
      <c r="DI1328" s="36"/>
    </row>
    <row r="1329" spans="2:113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  <c r="DH1329" s="36"/>
      <c r="DI1329" s="36"/>
    </row>
    <row r="1330" spans="2:113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  <c r="DH1330" s="36"/>
      <c r="DI1330" s="36"/>
    </row>
    <row r="1331" spans="2:113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  <c r="DH1331" s="36"/>
      <c r="DI1331" s="36"/>
    </row>
    <row r="1332" spans="2:113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  <c r="DH1332" s="36"/>
      <c r="DI1332" s="36"/>
    </row>
    <row r="1333" spans="2:113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  <c r="DH1333" s="36"/>
      <c r="DI1333" s="36"/>
    </row>
    <row r="1334" spans="2:113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  <c r="DH1334" s="36"/>
      <c r="DI1334" s="36"/>
    </row>
    <row r="1335" spans="2:113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  <c r="DH1335" s="36"/>
      <c r="DI1335" s="36"/>
    </row>
    <row r="1336" spans="2:113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  <c r="DH1336" s="36"/>
      <c r="DI1336" s="36"/>
    </row>
    <row r="1337" spans="2:113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  <c r="DH1337" s="36"/>
      <c r="DI1337" s="36"/>
    </row>
    <row r="1338" spans="2:113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  <c r="DH1338" s="36"/>
      <c r="DI1338" s="36"/>
    </row>
    <row r="1339" spans="2:113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  <c r="DH1339" s="36"/>
      <c r="DI1339" s="36"/>
    </row>
    <row r="1340" spans="2:113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  <c r="DH1340" s="36"/>
      <c r="DI1340" s="36"/>
    </row>
    <row r="1341" spans="2:113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  <c r="DH1341" s="36"/>
      <c r="DI1341" s="36"/>
    </row>
    <row r="1342" spans="2:113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  <c r="DH1342" s="36"/>
      <c r="DI1342" s="36"/>
    </row>
    <row r="1343" spans="2:113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  <c r="DH1343" s="36"/>
      <c r="DI1343" s="36"/>
    </row>
    <row r="1344" spans="2:113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  <c r="DH1344" s="36"/>
      <c r="DI1344" s="36"/>
    </row>
    <row r="1345" spans="2:113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  <c r="DH1345" s="36"/>
      <c r="DI1345" s="36"/>
    </row>
    <row r="1346" spans="2:113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  <c r="DH1346" s="36"/>
      <c r="DI1346" s="36"/>
    </row>
    <row r="1347" spans="2:113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  <c r="DH1347" s="36"/>
      <c r="DI1347" s="36"/>
    </row>
    <row r="1348" spans="2:113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  <c r="DH1348" s="36"/>
      <c r="DI1348" s="36"/>
    </row>
    <row r="1349" spans="2:113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  <c r="DH1349" s="36"/>
      <c r="DI1349" s="36"/>
    </row>
    <row r="1350" spans="2:113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  <c r="DH1350" s="36"/>
      <c r="DI1350" s="36"/>
    </row>
    <row r="1351" spans="2:113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  <c r="DH1351" s="36"/>
      <c r="DI1351" s="36"/>
    </row>
    <row r="1352" spans="2:113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  <c r="DH1352" s="36"/>
      <c r="DI1352" s="36"/>
    </row>
    <row r="1353" spans="2:113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  <c r="DH1353" s="36"/>
      <c r="DI1353" s="36"/>
    </row>
    <row r="1354" spans="2:113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  <c r="DH1354" s="36"/>
      <c r="DI1354" s="36"/>
    </row>
    <row r="1355" spans="2:113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  <c r="DH1355" s="36"/>
      <c r="DI1355" s="36"/>
    </row>
    <row r="1356" spans="2:113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  <c r="DH1356" s="36"/>
      <c r="DI1356" s="36"/>
    </row>
    <row r="1357" spans="2:113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  <c r="DH1357" s="36"/>
      <c r="DI1357" s="36"/>
    </row>
    <row r="1358" spans="2:113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  <c r="DH1358" s="36"/>
      <c r="DI1358" s="36"/>
    </row>
    <row r="1359" spans="2:113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  <c r="DH1359" s="36"/>
      <c r="DI1359" s="36"/>
    </row>
    <row r="1360" spans="2:113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  <c r="DH1360" s="36"/>
      <c r="DI1360" s="36"/>
    </row>
    <row r="1361" spans="2:113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  <c r="DH1361" s="36"/>
      <c r="DI1361" s="36"/>
    </row>
    <row r="1362" spans="2:113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  <c r="DH1362" s="36"/>
      <c r="DI1362" s="36"/>
    </row>
    <row r="1363" spans="2:113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  <c r="DH1363" s="36"/>
      <c r="DI1363" s="36"/>
    </row>
    <row r="1364" spans="2:113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  <c r="DH1364" s="36"/>
      <c r="DI1364" s="36"/>
    </row>
    <row r="1365" spans="2:113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  <c r="DH1365" s="36"/>
      <c r="DI1365" s="36"/>
    </row>
    <row r="1366" spans="2:113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  <c r="DH1366" s="36"/>
      <c r="DI1366" s="36"/>
    </row>
    <row r="1367" spans="2:113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  <c r="DH1367" s="36"/>
      <c r="DI1367" s="36"/>
    </row>
    <row r="1368" spans="2:113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  <c r="DH1368" s="36"/>
      <c r="DI1368" s="36"/>
    </row>
    <row r="1369" spans="2:113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  <c r="DH1369" s="36"/>
      <c r="DI1369" s="36"/>
    </row>
    <row r="1370" spans="2:113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  <c r="DH1370" s="36"/>
      <c r="DI1370" s="36"/>
    </row>
    <row r="1371" spans="2:113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  <c r="DH1371" s="36"/>
      <c r="DI1371" s="36"/>
    </row>
    <row r="1372" spans="2:113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  <c r="DH1372" s="36"/>
      <c r="DI1372" s="36"/>
    </row>
    <row r="1373" spans="2:113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  <c r="DH1373" s="36"/>
      <c r="DI1373" s="36"/>
    </row>
    <row r="1374" spans="2:113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  <c r="DH1374" s="36"/>
      <c r="DI1374" s="36"/>
    </row>
    <row r="1375" spans="2:113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  <c r="DH1375" s="36"/>
      <c r="DI1375" s="36"/>
    </row>
    <row r="1376" spans="2:113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  <c r="DH1376" s="36"/>
      <c r="DI1376" s="36"/>
    </row>
    <row r="1377" spans="2:113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  <c r="DH1377" s="36"/>
      <c r="DI1377" s="36"/>
    </row>
    <row r="1378" spans="2:113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  <c r="DH1378" s="36"/>
      <c r="DI1378" s="36"/>
    </row>
    <row r="1379" spans="2:113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  <c r="DH1379" s="36"/>
      <c r="DI1379" s="36"/>
    </row>
    <row r="1380" spans="2:113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  <c r="DH1380" s="36"/>
      <c r="DI1380" s="36"/>
    </row>
    <row r="1381" spans="2:113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  <c r="DH1381" s="36"/>
      <c r="DI1381" s="36"/>
    </row>
    <row r="1382" spans="2:113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  <c r="DH1382" s="36"/>
      <c r="DI1382" s="36"/>
    </row>
    <row r="1383" spans="2:113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  <c r="DH1383" s="36"/>
      <c r="DI1383" s="36"/>
    </row>
    <row r="1384" spans="2:113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  <c r="DH1384" s="36"/>
      <c r="DI1384" s="36"/>
    </row>
    <row r="1385" spans="2:113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  <c r="DH1385" s="36"/>
      <c r="DI1385" s="36"/>
    </row>
    <row r="1386" spans="2:113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  <c r="DH1386" s="36"/>
      <c r="DI1386" s="36"/>
    </row>
    <row r="1387" spans="2:113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  <c r="DH1387" s="36"/>
      <c r="DI1387" s="36"/>
    </row>
    <row r="1388" spans="2:113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  <c r="DH1388" s="36"/>
      <c r="DI1388" s="36"/>
    </row>
    <row r="1389" spans="2:113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  <c r="DH1389" s="36"/>
      <c r="DI1389" s="36"/>
    </row>
    <row r="1390" spans="2:113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  <c r="DH1390" s="36"/>
      <c r="DI1390" s="36"/>
    </row>
    <row r="1391" spans="2:113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  <c r="DH1391" s="36"/>
      <c r="DI1391" s="36"/>
    </row>
    <row r="1392" spans="2:113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  <c r="DH1392" s="36"/>
      <c r="DI1392" s="36"/>
    </row>
    <row r="1393" spans="2:113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  <c r="DH1393" s="36"/>
      <c r="DI1393" s="36"/>
    </row>
    <row r="1394" spans="2:113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  <c r="DH1394" s="36"/>
      <c r="DI1394" s="36"/>
    </row>
    <row r="1395" spans="2:113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  <c r="DH1395" s="36"/>
      <c r="DI1395" s="36"/>
    </row>
    <row r="1396" spans="2:113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  <c r="DH1396" s="36"/>
      <c r="DI1396" s="36"/>
    </row>
    <row r="1397" spans="2:113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  <c r="DH1397" s="36"/>
      <c r="DI1397" s="36"/>
    </row>
    <row r="1398" spans="2:113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  <c r="DH1398" s="36"/>
      <c r="DI1398" s="36"/>
    </row>
    <row r="1399" spans="2:113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  <c r="DH1399" s="36"/>
      <c r="DI1399" s="36"/>
    </row>
    <row r="1400" spans="2:113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  <c r="DH1400" s="36"/>
      <c r="DI1400" s="36"/>
    </row>
    <row r="1401" spans="2:113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  <c r="DH1401" s="36"/>
      <c r="DI1401" s="36"/>
    </row>
    <row r="1402" spans="2:113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  <c r="DH1402" s="36"/>
      <c r="DI1402" s="36"/>
    </row>
    <row r="1403" spans="2:113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  <c r="DH1403" s="36"/>
      <c r="DI1403" s="36"/>
    </row>
    <row r="1404" spans="2:113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  <c r="DH1404" s="36"/>
      <c r="DI1404" s="36"/>
    </row>
    <row r="1405" spans="2:113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  <c r="DH1405" s="36"/>
      <c r="DI1405" s="36"/>
    </row>
    <row r="1406" spans="2:113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  <c r="DH1406" s="36"/>
      <c r="DI1406" s="36"/>
    </row>
    <row r="1407" spans="2:113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  <c r="DH1407" s="36"/>
      <c r="DI1407" s="36"/>
    </row>
    <row r="1408" spans="2:113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  <c r="DH1408" s="36"/>
      <c r="DI1408" s="36"/>
    </row>
    <row r="1409" spans="2:113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  <c r="DH1409" s="36"/>
      <c r="DI1409" s="36"/>
    </row>
    <row r="1410" spans="2:113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  <c r="DH1410" s="36"/>
      <c r="DI1410" s="36"/>
    </row>
    <row r="1411" spans="2:113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  <c r="DH1411" s="36"/>
      <c r="DI1411" s="36"/>
    </row>
    <row r="1412" spans="2:113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  <c r="DH1412" s="36"/>
      <c r="DI1412" s="36"/>
    </row>
    <row r="1413" spans="2:113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  <c r="DH1413" s="36"/>
      <c r="DI1413" s="36"/>
    </row>
    <row r="1414" spans="2:113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  <c r="DH1414" s="36"/>
      <c r="DI1414" s="36"/>
    </row>
    <row r="1415" spans="2:113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  <c r="DH1415" s="36"/>
      <c r="DI1415" s="36"/>
    </row>
    <row r="1416" spans="2:113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  <c r="DH1416" s="36"/>
      <c r="DI1416" s="36"/>
    </row>
    <row r="1417" spans="2:113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  <c r="DH1417" s="36"/>
      <c r="DI1417" s="36"/>
    </row>
    <row r="1418" spans="2:113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  <c r="DH1418" s="36"/>
      <c r="DI1418" s="36"/>
    </row>
    <row r="1419" spans="2:113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  <c r="DH1419" s="36"/>
      <c r="DI1419" s="36"/>
    </row>
    <row r="1420" spans="2:113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  <c r="DH1420" s="36"/>
      <c r="DI1420" s="36"/>
    </row>
    <row r="1421" spans="2:113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  <c r="DH1421" s="36"/>
      <c r="DI1421" s="36"/>
    </row>
    <row r="1422" spans="2:113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  <c r="DH1422" s="36"/>
      <c r="DI1422" s="36"/>
    </row>
    <row r="1423" spans="2:113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  <c r="DH1423" s="36"/>
      <c r="DI1423" s="36"/>
    </row>
    <row r="1424" spans="2:113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  <c r="DH1424" s="36"/>
      <c r="DI1424" s="36"/>
    </row>
    <row r="1425" spans="2:113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  <c r="DH1425" s="36"/>
      <c r="DI1425" s="36"/>
    </row>
    <row r="1426" spans="2:113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  <c r="DH1426" s="36"/>
      <c r="DI1426" s="36"/>
    </row>
    <row r="1427" spans="2:113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  <c r="DH1427" s="36"/>
      <c r="DI1427" s="36"/>
    </row>
    <row r="1428" spans="2:113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  <c r="DH1428" s="36"/>
      <c r="DI1428" s="36"/>
    </row>
    <row r="1429" spans="2:113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  <c r="DH1429" s="36"/>
      <c r="DI1429" s="36"/>
    </row>
    <row r="1430" spans="2:113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  <c r="DH1430" s="36"/>
      <c r="DI1430" s="36"/>
    </row>
    <row r="1431" spans="2:113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  <c r="DH1431" s="36"/>
      <c r="DI1431" s="36"/>
    </row>
    <row r="1432" spans="2:113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  <c r="DH1432" s="36"/>
      <c r="DI1432" s="36"/>
    </row>
    <row r="1433" spans="2:113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  <c r="DH1433" s="36"/>
      <c r="DI1433" s="36"/>
    </row>
    <row r="1434" spans="2:113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  <c r="DH1434" s="36"/>
      <c r="DI1434" s="36"/>
    </row>
    <row r="1435" spans="2:113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  <c r="DH1435" s="36"/>
      <c r="DI1435" s="36"/>
    </row>
    <row r="1436" spans="2:113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  <c r="DH1436" s="36"/>
      <c r="DI1436" s="36"/>
    </row>
    <row r="1437" spans="2:113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  <c r="DH1437" s="36"/>
      <c r="DI1437" s="36"/>
    </row>
    <row r="1438" spans="2:113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  <c r="DH1438" s="36"/>
      <c r="DI1438" s="36"/>
    </row>
    <row r="1439" spans="2:113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  <c r="DH1439" s="36"/>
      <c r="DI1439" s="36"/>
    </row>
    <row r="1440" spans="2:113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  <c r="DH1440" s="36"/>
      <c r="DI1440" s="36"/>
    </row>
    <row r="1441" spans="2:113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  <c r="DH1441" s="36"/>
      <c r="DI1441" s="36"/>
    </row>
    <row r="1442" spans="2:113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  <c r="DH1442" s="36"/>
      <c r="DI1442" s="36"/>
    </row>
    <row r="1443" spans="2:113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  <c r="DH1443" s="36"/>
      <c r="DI1443" s="36"/>
    </row>
    <row r="1444" spans="2:113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  <c r="DH1444" s="36"/>
      <c r="DI1444" s="36"/>
    </row>
    <row r="1445" spans="2:113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  <c r="DH1445" s="36"/>
      <c r="DI1445" s="36"/>
    </row>
    <row r="1446" spans="2:113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  <c r="DH1446" s="36"/>
      <c r="DI1446" s="36"/>
    </row>
    <row r="1447" spans="2:113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  <c r="DH1447" s="36"/>
      <c r="DI1447" s="36"/>
    </row>
    <row r="1448" spans="2:113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  <c r="DH1448" s="36"/>
      <c r="DI1448" s="36"/>
    </row>
    <row r="1449" spans="2:113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  <c r="DH1449" s="36"/>
      <c r="DI1449" s="36"/>
    </row>
    <row r="1450" spans="2:113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  <c r="DH1450" s="36"/>
      <c r="DI1450" s="36"/>
    </row>
    <row r="1451" spans="2:113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  <c r="DH1451" s="36"/>
      <c r="DI1451" s="36"/>
    </row>
    <row r="1452" spans="2:113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  <c r="DH1452" s="36"/>
      <c r="DI1452" s="36"/>
    </row>
    <row r="1453" spans="2:113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  <c r="DH1453" s="36"/>
      <c r="DI1453" s="36"/>
    </row>
    <row r="1454" spans="2:113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  <c r="DH1454" s="36"/>
      <c r="DI1454" s="36"/>
    </row>
    <row r="1455" spans="2:113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  <c r="DH1455" s="36"/>
      <c r="DI1455" s="36"/>
    </row>
    <row r="1456" spans="2:113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  <c r="DH1456" s="36"/>
      <c r="DI1456" s="36"/>
    </row>
    <row r="1457" spans="2:113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  <c r="DH1457" s="36"/>
      <c r="DI1457" s="36"/>
    </row>
    <row r="1458" spans="2:113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  <c r="DH1458" s="36"/>
      <c r="DI1458" s="36"/>
    </row>
    <row r="1459" spans="2:113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  <c r="DH1459" s="36"/>
      <c r="DI1459" s="36"/>
    </row>
    <row r="1460" spans="2:113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  <c r="DH1460" s="36"/>
      <c r="DI1460" s="36"/>
    </row>
    <row r="1461" spans="2:113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  <c r="DH1461" s="36"/>
      <c r="DI1461" s="36"/>
    </row>
    <row r="1462" spans="2:113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  <c r="DH1462" s="36"/>
      <c r="DI1462" s="36"/>
    </row>
    <row r="1463" spans="2:113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  <c r="DH1463" s="36"/>
      <c r="DI1463" s="36"/>
    </row>
    <row r="1464" spans="2:113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BA1464" s="36"/>
      <c r="BB1464" s="36"/>
      <c r="DA1464" s="36"/>
    </row>
    <row r="1465" spans="2:113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</row>
  </sheetData>
  <sortState xmlns:xlrd2="http://schemas.microsoft.com/office/spreadsheetml/2017/richdata2" ref="BH74:BI79">
    <sortCondition descending="1" ref="BI74:BI79"/>
  </sortState>
  <mergeCells count="15">
    <mergeCell ref="B2:DK2"/>
    <mergeCell ref="B3:DK3"/>
    <mergeCell ref="DJ5:DJ7"/>
    <mergeCell ref="DI5:DI7"/>
    <mergeCell ref="CO5:CZ5"/>
    <mergeCell ref="CC5:CI5"/>
    <mergeCell ref="BQ5:BT5"/>
    <mergeCell ref="BE5:BP5"/>
    <mergeCell ref="AT5:AZ5"/>
    <mergeCell ref="AG5:AR5"/>
    <mergeCell ref="U5:AF5"/>
    <mergeCell ref="I5:T5"/>
    <mergeCell ref="DA5:DA7"/>
    <mergeCell ref="H5:H7"/>
    <mergeCell ref="C5:G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Hiba Saqallah</cp:lastModifiedBy>
  <cp:lastPrinted>2022-06-30T11:14:32Z</cp:lastPrinted>
  <dcterms:created xsi:type="dcterms:W3CDTF">1996-10-14T23:33:28Z</dcterms:created>
  <dcterms:modified xsi:type="dcterms:W3CDTF">2026-06-01T10:25:07Z</dcterms:modified>
</cp:coreProperties>
</file>